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001-projekce_a_inz\0869-Sternberk-chodniky-0829\23_3-DUSP+PDPS_SO111\rozpocet-soupis\"/>
    </mc:Choice>
  </mc:AlternateContent>
  <bookViews>
    <workbookView xWindow="0" yWindow="0" windowWidth="28800" windowHeight="13935"/>
  </bookViews>
  <sheets>
    <sheet name="Rekapitulace stavby" sheetId="1" r:id="rId1"/>
    <sheet name="SO 111 - Chodník trasa A" sheetId="2" r:id="rId2"/>
    <sheet name="SO 191 - Dopravní značení..." sheetId="3" r:id="rId3"/>
    <sheet name="SO 192 - Dočasné dopravní..." sheetId="4" r:id="rId4"/>
    <sheet name="SO 901 - Vedlejší rozpočt..." sheetId="5" r:id="rId5"/>
    <sheet name="Pokyny pro vyplnění" sheetId="6" r:id="rId6"/>
  </sheets>
  <definedNames>
    <definedName name="_xlnm._FilterDatabase" localSheetId="1" hidden="1">'SO 111 - Chodník trasa A'!$C$93:$K$310</definedName>
    <definedName name="_xlnm._FilterDatabase" localSheetId="2" hidden="1">'SO 191 - Dopravní značení...'!$C$87:$K$122</definedName>
    <definedName name="_xlnm._FilterDatabase" localSheetId="3" hidden="1">'SO 192 - Dočasné dopravní...'!$C$86:$K$91</definedName>
    <definedName name="_xlnm._FilterDatabase" localSheetId="4" hidden="1">'SO 901 - Vedlejší rozpočt...'!$C$89:$K$163</definedName>
    <definedName name="_xlnm.Print_Titles" localSheetId="0">'Rekapitulace stavby'!$52:$52</definedName>
    <definedName name="_xlnm.Print_Titles" localSheetId="1">'SO 111 - Chodník trasa A'!$93:$93</definedName>
    <definedName name="_xlnm.Print_Titles" localSheetId="2">'SO 191 - Dopravní značení...'!$87:$87</definedName>
    <definedName name="_xlnm.Print_Titles" localSheetId="3">'SO 192 - Dočasné dopravní...'!$86:$86</definedName>
    <definedName name="_xlnm.Print_Titles" localSheetId="4">'SO 901 - Vedlejší rozpočt...'!$89:$89</definedName>
    <definedName name="_xlnm.Print_Area" localSheetId="5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stavby'!$C$42:$AQ$61</definedName>
    <definedName name="_xlnm.Print_Area" localSheetId="1">'SO 111 - Chodník trasa A'!$C$4:$J$41,'SO 111 - Chodník trasa A'!$C$47:$J$73,'SO 111 - Chodník trasa A'!$C$79:$K$310</definedName>
    <definedName name="_xlnm.Print_Area" localSheetId="2">'SO 191 - Dopravní značení...'!$C$4:$J$41,'SO 191 - Dopravní značení...'!$C$47:$J$67,'SO 191 - Dopravní značení...'!$C$73:$K$122</definedName>
    <definedName name="_xlnm.Print_Area" localSheetId="3">'SO 192 - Dočasné dopravní...'!$C$4:$J$41,'SO 192 - Dočasné dopravní...'!$C$47:$J$66,'SO 192 - Dočasné dopravní...'!$C$72:$K$91</definedName>
    <definedName name="_xlnm.Print_Area" localSheetId="4">'SO 901 - Vedlejší rozpočt...'!$C$4:$J$41,'SO 901 - Vedlejší rozpočt...'!$C$47:$J$69,'SO 901 - Vedlejší rozpočt...'!$C$75:$K$163</definedName>
  </definedNames>
  <calcPr calcId="152511"/>
</workbook>
</file>

<file path=xl/calcChain.xml><?xml version="1.0" encoding="utf-8"?>
<calcChain xmlns="http://schemas.openxmlformats.org/spreadsheetml/2006/main">
  <c r="J39" i="5" l="1"/>
  <c r="J38" i="5"/>
  <c r="AY60" i="1"/>
  <c r="J37" i="5"/>
  <c r="AX60" i="1"/>
  <c r="BI158" i="5"/>
  <c r="BH158" i="5"/>
  <c r="BG158" i="5"/>
  <c r="BF158" i="5"/>
  <c r="T158" i="5"/>
  <c r="R158" i="5"/>
  <c r="P158" i="5"/>
  <c r="BI153" i="5"/>
  <c r="BH153" i="5"/>
  <c r="BG153" i="5"/>
  <c r="BF153" i="5"/>
  <c r="T153" i="5"/>
  <c r="R153" i="5"/>
  <c r="P153" i="5"/>
  <c r="BI147" i="5"/>
  <c r="BH147" i="5"/>
  <c r="BG147" i="5"/>
  <c r="BF147" i="5"/>
  <c r="T147" i="5"/>
  <c r="R147" i="5"/>
  <c r="P147" i="5"/>
  <c r="BI142" i="5"/>
  <c r="BH142" i="5"/>
  <c r="BG142" i="5"/>
  <c r="BF142" i="5"/>
  <c r="T142" i="5"/>
  <c r="R142" i="5"/>
  <c r="P142" i="5"/>
  <c r="BI137" i="5"/>
  <c r="BH137" i="5"/>
  <c r="BG137" i="5"/>
  <c r="BF137" i="5"/>
  <c r="T137" i="5"/>
  <c r="R137" i="5"/>
  <c r="P137" i="5"/>
  <c r="BI131" i="5"/>
  <c r="BH131" i="5"/>
  <c r="BG131" i="5"/>
  <c r="BF131" i="5"/>
  <c r="T131" i="5"/>
  <c r="T130" i="5" s="1"/>
  <c r="R131" i="5"/>
  <c r="R130" i="5"/>
  <c r="P131" i="5"/>
  <c r="P130" i="5" s="1"/>
  <c r="BI125" i="5"/>
  <c r="BH125" i="5"/>
  <c r="BG125" i="5"/>
  <c r="BF125" i="5"/>
  <c r="T125" i="5"/>
  <c r="R125" i="5"/>
  <c r="P125" i="5"/>
  <c r="BI120" i="5"/>
  <c r="BH120" i="5"/>
  <c r="BG120" i="5"/>
  <c r="BF120" i="5"/>
  <c r="T120" i="5"/>
  <c r="R120" i="5"/>
  <c r="P120" i="5"/>
  <c r="BI115" i="5"/>
  <c r="BH115" i="5"/>
  <c r="BG115" i="5"/>
  <c r="BF115" i="5"/>
  <c r="T115" i="5"/>
  <c r="R115" i="5"/>
  <c r="P115" i="5"/>
  <c r="BI110" i="5"/>
  <c r="BH110" i="5"/>
  <c r="BG110" i="5"/>
  <c r="BF110" i="5"/>
  <c r="T110" i="5"/>
  <c r="R110" i="5"/>
  <c r="P110" i="5"/>
  <c r="BI105" i="5"/>
  <c r="BH105" i="5"/>
  <c r="BG105" i="5"/>
  <c r="BF105" i="5"/>
  <c r="T105" i="5"/>
  <c r="R105" i="5"/>
  <c r="P105" i="5"/>
  <c r="BI99" i="5"/>
  <c r="BH99" i="5"/>
  <c r="BG99" i="5"/>
  <c r="BF99" i="5"/>
  <c r="T99" i="5"/>
  <c r="R99" i="5"/>
  <c r="P99" i="5"/>
  <c r="BI93" i="5"/>
  <c r="BH93" i="5"/>
  <c r="BG93" i="5"/>
  <c r="BF93" i="5"/>
  <c r="T93" i="5"/>
  <c r="R93" i="5"/>
  <c r="P93" i="5"/>
  <c r="J87" i="5"/>
  <c r="J86" i="5"/>
  <c r="F86" i="5"/>
  <c r="F84" i="5"/>
  <c r="E82" i="5"/>
  <c r="J59" i="5"/>
  <c r="J58" i="5"/>
  <c r="F58" i="5"/>
  <c r="F56" i="5"/>
  <c r="E54" i="5"/>
  <c r="J20" i="5"/>
  <c r="E20" i="5"/>
  <c r="F87" i="5" s="1"/>
  <c r="J19" i="5"/>
  <c r="J14" i="5"/>
  <c r="J84" i="5"/>
  <c r="E7" i="5"/>
  <c r="E78" i="5" s="1"/>
  <c r="J39" i="4"/>
  <c r="J38" i="4"/>
  <c r="AY58" i="1" s="1"/>
  <c r="J37" i="4"/>
  <c r="AX58" i="1" s="1"/>
  <c r="BI90" i="4"/>
  <c r="BH90" i="4"/>
  <c r="BG90" i="4"/>
  <c r="BF90" i="4"/>
  <c r="T90" i="4"/>
  <c r="T89" i="4" s="1"/>
  <c r="T88" i="4" s="1"/>
  <c r="T87" i="4" s="1"/>
  <c r="R90" i="4"/>
  <c r="R89" i="4" s="1"/>
  <c r="R88" i="4" s="1"/>
  <c r="R87" i="4" s="1"/>
  <c r="P90" i="4"/>
  <c r="P89" i="4" s="1"/>
  <c r="P88" i="4" s="1"/>
  <c r="P87" i="4" s="1"/>
  <c r="AU58" i="1" s="1"/>
  <c r="J84" i="4"/>
  <c r="J83" i="4"/>
  <c r="F83" i="4"/>
  <c r="F81" i="4"/>
  <c r="E79" i="4"/>
  <c r="J59" i="4"/>
  <c r="J58" i="4"/>
  <c r="F58" i="4"/>
  <c r="F56" i="4"/>
  <c r="E54" i="4"/>
  <c r="J20" i="4"/>
  <c r="E20" i="4"/>
  <c r="F84" i="4" s="1"/>
  <c r="J19" i="4"/>
  <c r="J14" i="4"/>
  <c r="J56" i="4"/>
  <c r="E7" i="4"/>
  <c r="E50" i="4" s="1"/>
  <c r="J39" i="3"/>
  <c r="J38" i="3"/>
  <c r="AY57" i="1" s="1"/>
  <c r="J37" i="3"/>
  <c r="AX57" i="1" s="1"/>
  <c r="BI121" i="3"/>
  <c r="BH121" i="3"/>
  <c r="BG121" i="3"/>
  <c r="BF121" i="3"/>
  <c r="T121" i="3"/>
  <c r="T120" i="3" s="1"/>
  <c r="R121" i="3"/>
  <c r="R120" i="3" s="1"/>
  <c r="P121" i="3"/>
  <c r="P120" i="3" s="1"/>
  <c r="BI113" i="3"/>
  <c r="BH113" i="3"/>
  <c r="BG113" i="3"/>
  <c r="BF113" i="3"/>
  <c r="T113" i="3"/>
  <c r="R113" i="3"/>
  <c r="P113" i="3"/>
  <c r="BI105" i="3"/>
  <c r="BH105" i="3"/>
  <c r="BG105" i="3"/>
  <c r="BF105" i="3"/>
  <c r="T105" i="3"/>
  <c r="R105" i="3"/>
  <c r="P105" i="3"/>
  <c r="BI98" i="3"/>
  <c r="BH98" i="3"/>
  <c r="BG98" i="3"/>
  <c r="BF98" i="3"/>
  <c r="T98" i="3"/>
  <c r="R98" i="3"/>
  <c r="P98" i="3"/>
  <c r="BI91" i="3"/>
  <c r="BH91" i="3"/>
  <c r="BG91" i="3"/>
  <c r="BF91" i="3"/>
  <c r="T91" i="3"/>
  <c r="R91" i="3"/>
  <c r="P91" i="3"/>
  <c r="J85" i="3"/>
  <c r="J84" i="3"/>
  <c r="F84" i="3"/>
  <c r="F82" i="3"/>
  <c r="E80" i="3"/>
  <c r="J59" i="3"/>
  <c r="J58" i="3"/>
  <c r="F58" i="3"/>
  <c r="F56" i="3"/>
  <c r="E54" i="3"/>
  <c r="J20" i="3"/>
  <c r="E20" i="3"/>
  <c r="F85" i="3" s="1"/>
  <c r="J19" i="3"/>
  <c r="J14" i="3"/>
  <c r="J82" i="3" s="1"/>
  <c r="E7" i="3"/>
  <c r="E76" i="3" s="1"/>
  <c r="J39" i="2"/>
  <c r="J38" i="2"/>
  <c r="AY56" i="1" s="1"/>
  <c r="J37" i="2"/>
  <c r="AX56" i="1"/>
  <c r="BI309" i="2"/>
  <c r="BH309" i="2"/>
  <c r="BG309" i="2"/>
  <c r="BF309" i="2"/>
  <c r="T309" i="2"/>
  <c r="T308" i="2" s="1"/>
  <c r="R309" i="2"/>
  <c r="R308" i="2"/>
  <c r="P309" i="2"/>
  <c r="P308" i="2" s="1"/>
  <c r="BI303" i="2"/>
  <c r="BH303" i="2"/>
  <c r="BG303" i="2"/>
  <c r="BF303" i="2"/>
  <c r="T303" i="2"/>
  <c r="R303" i="2"/>
  <c r="P303" i="2"/>
  <c r="BI298" i="2"/>
  <c r="BH298" i="2"/>
  <c r="BG298" i="2"/>
  <c r="BF298" i="2"/>
  <c r="T298" i="2"/>
  <c r="R298" i="2"/>
  <c r="P298" i="2"/>
  <c r="BI291" i="2"/>
  <c r="BH291" i="2"/>
  <c r="BG291" i="2"/>
  <c r="BF291" i="2"/>
  <c r="T291" i="2"/>
  <c r="R291" i="2"/>
  <c r="P291" i="2"/>
  <c r="BI285" i="2"/>
  <c r="BH285" i="2"/>
  <c r="BG285" i="2"/>
  <c r="BF285" i="2"/>
  <c r="T285" i="2"/>
  <c r="R285" i="2"/>
  <c r="P285" i="2"/>
  <c r="BI280" i="2"/>
  <c r="BH280" i="2"/>
  <c r="BG280" i="2"/>
  <c r="BF280" i="2"/>
  <c r="T280" i="2"/>
  <c r="R280" i="2"/>
  <c r="P280" i="2"/>
  <c r="BI271" i="2"/>
  <c r="BH271" i="2"/>
  <c r="BG271" i="2"/>
  <c r="BF271" i="2"/>
  <c r="T271" i="2"/>
  <c r="R271" i="2"/>
  <c r="P271" i="2"/>
  <c r="BI267" i="2"/>
  <c r="BH267" i="2"/>
  <c r="BG267" i="2"/>
  <c r="BF267" i="2"/>
  <c r="T267" i="2"/>
  <c r="R267" i="2"/>
  <c r="P267" i="2"/>
  <c r="BI261" i="2"/>
  <c r="BH261" i="2"/>
  <c r="BG261" i="2"/>
  <c r="BF261" i="2"/>
  <c r="T261" i="2"/>
  <c r="R261" i="2"/>
  <c r="P261" i="2"/>
  <c r="BI257" i="2"/>
  <c r="BH257" i="2"/>
  <c r="BG257" i="2"/>
  <c r="BF257" i="2"/>
  <c r="T257" i="2"/>
  <c r="R257" i="2"/>
  <c r="P257" i="2"/>
  <c r="BI253" i="2"/>
  <c r="BH253" i="2"/>
  <c r="BG253" i="2"/>
  <c r="BF253" i="2"/>
  <c r="T253" i="2"/>
  <c r="R253" i="2"/>
  <c r="P253" i="2"/>
  <c r="BI249" i="2"/>
  <c r="BH249" i="2"/>
  <c r="BG249" i="2"/>
  <c r="BF249" i="2"/>
  <c r="T249" i="2"/>
  <c r="R249" i="2"/>
  <c r="P249" i="2"/>
  <c r="BI243" i="2"/>
  <c r="BH243" i="2"/>
  <c r="BG243" i="2"/>
  <c r="BF243" i="2"/>
  <c r="T243" i="2"/>
  <c r="R243" i="2"/>
  <c r="P243" i="2"/>
  <c r="BI237" i="2"/>
  <c r="BH237" i="2"/>
  <c r="BG237" i="2"/>
  <c r="BF237" i="2"/>
  <c r="T237" i="2"/>
  <c r="R237" i="2"/>
  <c r="P237" i="2"/>
  <c r="BI232" i="2"/>
  <c r="BH232" i="2"/>
  <c r="BG232" i="2"/>
  <c r="BF232" i="2"/>
  <c r="T232" i="2"/>
  <c r="R232" i="2"/>
  <c r="P232" i="2"/>
  <c r="BI226" i="2"/>
  <c r="BH226" i="2"/>
  <c r="BG226" i="2"/>
  <c r="BF226" i="2"/>
  <c r="T226" i="2"/>
  <c r="R226" i="2"/>
  <c r="P226" i="2"/>
  <c r="BI220" i="2"/>
  <c r="BH220" i="2"/>
  <c r="BG220" i="2"/>
  <c r="BF220" i="2"/>
  <c r="T220" i="2"/>
  <c r="R220" i="2"/>
  <c r="P220" i="2"/>
  <c r="BI214" i="2"/>
  <c r="BH214" i="2"/>
  <c r="BG214" i="2"/>
  <c r="BF214" i="2"/>
  <c r="T214" i="2"/>
  <c r="R214" i="2"/>
  <c r="P214" i="2"/>
  <c r="BI208" i="2"/>
  <c r="BH208" i="2"/>
  <c r="BG208" i="2"/>
  <c r="BF208" i="2"/>
  <c r="T208" i="2"/>
  <c r="R208" i="2"/>
  <c r="P208" i="2"/>
  <c r="BI203" i="2"/>
  <c r="BH203" i="2"/>
  <c r="BG203" i="2"/>
  <c r="BF203" i="2"/>
  <c r="T203" i="2"/>
  <c r="R203" i="2"/>
  <c r="P203" i="2"/>
  <c r="BI198" i="2"/>
  <c r="BH198" i="2"/>
  <c r="BG198" i="2"/>
  <c r="BF198" i="2"/>
  <c r="T198" i="2"/>
  <c r="R198" i="2"/>
  <c r="P198" i="2"/>
  <c r="BI189" i="2"/>
  <c r="BH189" i="2"/>
  <c r="BG189" i="2"/>
  <c r="BF189" i="2"/>
  <c r="T189" i="2"/>
  <c r="R189" i="2"/>
  <c r="P189" i="2"/>
  <c r="BI181" i="2"/>
  <c r="BH181" i="2"/>
  <c r="BG181" i="2"/>
  <c r="BF181" i="2"/>
  <c r="T181" i="2"/>
  <c r="R181" i="2"/>
  <c r="P181" i="2"/>
  <c r="BI176" i="2"/>
  <c r="BH176" i="2"/>
  <c r="BG176" i="2"/>
  <c r="BF176" i="2"/>
  <c r="T176" i="2"/>
  <c r="R176" i="2"/>
  <c r="P176" i="2"/>
  <c r="BI170" i="2"/>
  <c r="BH170" i="2"/>
  <c r="BG170" i="2"/>
  <c r="BF170" i="2"/>
  <c r="T170" i="2"/>
  <c r="R170" i="2"/>
  <c r="P170" i="2"/>
  <c r="BI166" i="2"/>
  <c r="BH166" i="2"/>
  <c r="BG166" i="2"/>
  <c r="BF166" i="2"/>
  <c r="T166" i="2"/>
  <c r="R166" i="2"/>
  <c r="P166" i="2"/>
  <c r="BI160" i="2"/>
  <c r="BH160" i="2"/>
  <c r="BG160" i="2"/>
  <c r="BF160" i="2"/>
  <c r="T160" i="2"/>
  <c r="R160" i="2"/>
  <c r="P160" i="2"/>
  <c r="BI152" i="2"/>
  <c r="BH152" i="2"/>
  <c r="BG152" i="2"/>
  <c r="BF152" i="2"/>
  <c r="T152" i="2"/>
  <c r="R152" i="2"/>
  <c r="P152" i="2"/>
  <c r="BI146" i="2"/>
  <c r="BH146" i="2"/>
  <c r="BG146" i="2"/>
  <c r="BF146" i="2"/>
  <c r="T146" i="2"/>
  <c r="R146" i="2"/>
  <c r="P146" i="2"/>
  <c r="BI142" i="2"/>
  <c r="BH142" i="2"/>
  <c r="BG142" i="2"/>
  <c r="BF142" i="2"/>
  <c r="T142" i="2"/>
  <c r="R142" i="2"/>
  <c r="P142" i="2"/>
  <c r="BI136" i="2"/>
  <c r="BH136" i="2"/>
  <c r="BG136" i="2"/>
  <c r="BF136" i="2"/>
  <c r="T136" i="2"/>
  <c r="R136" i="2"/>
  <c r="P136" i="2"/>
  <c r="BI131" i="2"/>
  <c r="BH131" i="2"/>
  <c r="BG131" i="2"/>
  <c r="BF131" i="2"/>
  <c r="T131" i="2"/>
  <c r="R131" i="2"/>
  <c r="P131" i="2"/>
  <c r="BI125" i="2"/>
  <c r="BH125" i="2"/>
  <c r="BG125" i="2"/>
  <c r="BF125" i="2"/>
  <c r="T125" i="2"/>
  <c r="R125" i="2"/>
  <c r="P125" i="2"/>
  <c r="BI120" i="2"/>
  <c r="BH120" i="2"/>
  <c r="BG120" i="2"/>
  <c r="BF120" i="2"/>
  <c r="T120" i="2"/>
  <c r="R120" i="2"/>
  <c r="P120" i="2"/>
  <c r="BI115" i="2"/>
  <c r="BH115" i="2"/>
  <c r="BG115" i="2"/>
  <c r="BF115" i="2"/>
  <c r="T115" i="2"/>
  <c r="R115" i="2"/>
  <c r="P115" i="2"/>
  <c r="BI109" i="2"/>
  <c r="BH109" i="2"/>
  <c r="BG109" i="2"/>
  <c r="BF109" i="2"/>
  <c r="T109" i="2"/>
  <c r="R109" i="2"/>
  <c r="P109" i="2"/>
  <c r="BI103" i="2"/>
  <c r="BH103" i="2"/>
  <c r="BG103" i="2"/>
  <c r="BF103" i="2"/>
  <c r="T103" i="2"/>
  <c r="R103" i="2"/>
  <c r="P103" i="2"/>
  <c r="BI97" i="2"/>
  <c r="BH97" i="2"/>
  <c r="BG97" i="2"/>
  <c r="BF97" i="2"/>
  <c r="T97" i="2"/>
  <c r="R97" i="2"/>
  <c r="P97" i="2"/>
  <c r="J91" i="2"/>
  <c r="J90" i="2"/>
  <c r="F90" i="2"/>
  <c r="F88" i="2"/>
  <c r="E86" i="2"/>
  <c r="J59" i="2"/>
  <c r="J58" i="2"/>
  <c r="F58" i="2"/>
  <c r="F56" i="2"/>
  <c r="E54" i="2"/>
  <c r="J20" i="2"/>
  <c r="E20" i="2"/>
  <c r="F91" i="2" s="1"/>
  <c r="J19" i="2"/>
  <c r="J14" i="2"/>
  <c r="J88" i="2" s="1"/>
  <c r="E7" i="2"/>
  <c r="E82" i="2"/>
  <c r="L50" i="1"/>
  <c r="AM50" i="1"/>
  <c r="AM49" i="1"/>
  <c r="L49" i="1"/>
  <c r="AM47" i="1"/>
  <c r="L47" i="1"/>
  <c r="L45" i="1"/>
  <c r="L44" i="1"/>
  <c r="BK291" i="2"/>
  <c r="J97" i="2"/>
  <c r="BK249" i="2"/>
  <c r="J166" i="2"/>
  <c r="BK146" i="2"/>
  <c r="J160" i="2"/>
  <c r="J131" i="5"/>
  <c r="BK105" i="5"/>
  <c r="BK131" i="5"/>
  <c r="J203" i="2"/>
  <c r="AS55" i="1"/>
  <c r="J115" i="2"/>
  <c r="BK267" i="2"/>
  <c r="J91" i="3"/>
  <c r="BK99" i="5"/>
  <c r="BK309" i="2"/>
  <c r="BK142" i="2"/>
  <c r="J303" i="2"/>
  <c r="BK198" i="2"/>
  <c r="J220" i="2"/>
  <c r="J257" i="2"/>
  <c r="BK113" i="3"/>
  <c r="J105" i="5"/>
  <c r="J93" i="5"/>
  <c r="J214" i="2"/>
  <c r="J208" i="2"/>
  <c r="BK170" i="2"/>
  <c r="BK105" i="3"/>
  <c r="J137" i="5"/>
  <c r="J115" i="5"/>
  <c r="J176" i="2"/>
  <c r="BK303" i="2"/>
  <c r="BK232" i="2"/>
  <c r="J120" i="2"/>
  <c r="BK285" i="2"/>
  <c r="AS59" i="1"/>
  <c r="F38" i="4"/>
  <c r="BC58" i="1" s="1"/>
  <c r="BK271" i="2"/>
  <c r="J131" i="2"/>
  <c r="J226" i="2"/>
  <c r="J146" i="2"/>
  <c r="BK131" i="2"/>
  <c r="J103" i="2"/>
  <c r="BK90" i="4"/>
  <c r="J147" i="5"/>
  <c r="J125" i="5"/>
  <c r="J189" i="2"/>
  <c r="J309" i="2"/>
  <c r="BK237" i="2"/>
  <c r="BK97" i="2"/>
  <c r="J267" i="2"/>
  <c r="J121" i="3"/>
  <c r="F36" i="4"/>
  <c r="BA58" i="1"/>
  <c r="BK115" i="5"/>
  <c r="BK152" i="2"/>
  <c r="J125" i="2"/>
  <c r="F39" i="4"/>
  <c r="BD58" i="1" s="1"/>
  <c r="J232" i="2"/>
  <c r="BK120" i="2"/>
  <c r="BK280" i="2"/>
  <c r="J181" i="2"/>
  <c r="J198" i="2"/>
  <c r="BK214" i="2"/>
  <c r="J105" i="3"/>
  <c r="BK125" i="5"/>
  <c r="BK158" i="5"/>
  <c r="BK93" i="5"/>
  <c r="BK160" i="2"/>
  <c r="J285" i="2"/>
  <c r="BK203" i="2"/>
  <c r="BK226" i="2"/>
  <c r="BK166" i="2"/>
  <c r="F37" i="4"/>
  <c r="BB58" i="1"/>
  <c r="J237" i="2"/>
  <c r="BK109" i="2"/>
  <c r="BK257" i="2"/>
  <c r="J170" i="2"/>
  <c r="BK181" i="2"/>
  <c r="J249" i="2"/>
  <c r="J90" i="4"/>
  <c r="J120" i="5"/>
  <c r="BK137" i="5"/>
  <c r="J109" i="2"/>
  <c r="BK261" i="2"/>
  <c r="BK91" i="3"/>
  <c r="BK110" i="5"/>
  <c r="J110" i="5"/>
  <c r="BK253" i="2"/>
  <c r="J136" i="2"/>
  <c r="BK298" i="2"/>
  <c r="BK208" i="2"/>
  <c r="J280" i="2"/>
  <c r="J261" i="2"/>
  <c r="BK121" i="3"/>
  <c r="J153" i="5"/>
  <c r="BK120" i="5"/>
  <c r="BK243" i="2"/>
  <c r="BK115" i="2"/>
  <c r="J243" i="2"/>
  <c r="BK176" i="2"/>
  <c r="BK189" i="2"/>
  <c r="J253" i="2"/>
  <c r="BK98" i="3"/>
  <c r="BK142" i="5"/>
  <c r="J158" i="5"/>
  <c r="J271" i="2"/>
  <c r="BK125" i="2"/>
  <c r="J298" i="2"/>
  <c r="BK220" i="2"/>
  <c r="BK136" i="2"/>
  <c r="BK103" i="2"/>
  <c r="J152" i="2"/>
  <c r="J98" i="3"/>
  <c r="BK147" i="5"/>
  <c r="J142" i="5"/>
  <c r="J142" i="2"/>
  <c r="J291" i="2"/>
  <c r="J113" i="3"/>
  <c r="J99" i="5"/>
  <c r="BK153" i="5"/>
  <c r="R96" i="2" l="1"/>
  <c r="BK130" i="2"/>
  <c r="J130" i="2"/>
  <c r="J66" i="2"/>
  <c r="BK159" i="2"/>
  <c r="J159" i="2"/>
  <c r="J67" i="2"/>
  <c r="BK180" i="2"/>
  <c r="J180" i="2" s="1"/>
  <c r="J68" i="2" s="1"/>
  <c r="BK219" i="2"/>
  <c r="J219" i="2"/>
  <c r="J69" i="2" s="1"/>
  <c r="BK242" i="2"/>
  <c r="J242" i="2"/>
  <c r="J70" i="2"/>
  <c r="BK290" i="2"/>
  <c r="J290" i="2"/>
  <c r="J71" i="2"/>
  <c r="T96" i="2"/>
  <c r="T130" i="2"/>
  <c r="P159" i="2"/>
  <c r="R180" i="2"/>
  <c r="R219" i="2"/>
  <c r="P242" i="2"/>
  <c r="R290" i="2"/>
  <c r="BK90" i="3"/>
  <c r="J90" i="3"/>
  <c r="J65" i="3" s="1"/>
  <c r="R90" i="3"/>
  <c r="R89" i="3"/>
  <c r="R88" i="3"/>
  <c r="T92" i="5"/>
  <c r="BK136" i="5"/>
  <c r="J136" i="5"/>
  <c r="J67" i="5"/>
  <c r="R136" i="5"/>
  <c r="P152" i="5"/>
  <c r="P96" i="2"/>
  <c r="R130" i="2"/>
  <c r="T159" i="2"/>
  <c r="P180" i="2"/>
  <c r="P219" i="2"/>
  <c r="R242" i="2"/>
  <c r="P290" i="2"/>
  <c r="T90" i="3"/>
  <c r="T89" i="3"/>
  <c r="T88" i="3"/>
  <c r="R92" i="5"/>
  <c r="P136" i="5"/>
  <c r="BK152" i="5"/>
  <c r="J152" i="5"/>
  <c r="J68" i="5" s="1"/>
  <c r="R152" i="5"/>
  <c r="BK96" i="2"/>
  <c r="P130" i="2"/>
  <c r="R159" i="2"/>
  <c r="T180" i="2"/>
  <c r="T219" i="2"/>
  <c r="T242" i="2"/>
  <c r="T290" i="2"/>
  <c r="P90" i="3"/>
  <c r="P89" i="3"/>
  <c r="P88" i="3"/>
  <c r="AU57" i="1" s="1"/>
  <c r="BK92" i="5"/>
  <c r="J92" i="5"/>
  <c r="J65" i="5"/>
  <c r="P92" i="5"/>
  <c r="P91" i="5"/>
  <c r="P90" i="5"/>
  <c r="AU60" i="1"/>
  <c r="AU59" i="1" s="1"/>
  <c r="T136" i="5"/>
  <c r="T152" i="5"/>
  <c r="BK308" i="2"/>
  <c r="J308" i="2"/>
  <c r="J72" i="2" s="1"/>
  <c r="BK89" i="4"/>
  <c r="BK88" i="4"/>
  <c r="BK87" i="4" s="1"/>
  <c r="J87" i="4" s="1"/>
  <c r="J63" i="4" s="1"/>
  <c r="J88" i="4"/>
  <c r="J64" i="4" s="1"/>
  <c r="BK120" i="3"/>
  <c r="J120" i="3"/>
  <c r="J66" i="3"/>
  <c r="BK130" i="5"/>
  <c r="J130" i="5"/>
  <c r="J66" i="5"/>
  <c r="J89" i="4"/>
  <c r="J65" i="4" s="1"/>
  <c r="BE99" i="5"/>
  <c r="BE142" i="5"/>
  <c r="BE158" i="5"/>
  <c r="E50" i="5"/>
  <c r="F59" i="5"/>
  <c r="BE93" i="5"/>
  <c r="BE131" i="5"/>
  <c r="BE137" i="5"/>
  <c r="J56" i="5"/>
  <c r="BE110" i="5"/>
  <c r="BE125" i="5"/>
  <c r="BE153" i="5"/>
  <c r="BE105" i="5"/>
  <c r="BE115" i="5"/>
  <c r="BE120" i="5"/>
  <c r="BE147" i="5"/>
  <c r="F59" i="4"/>
  <c r="E75" i="4"/>
  <c r="J81" i="4"/>
  <c r="BE90" i="4"/>
  <c r="F35" i="4" s="1"/>
  <c r="AZ58" i="1" s="1"/>
  <c r="J96" i="2"/>
  <c r="J65" i="2"/>
  <c r="E50" i="3"/>
  <c r="J56" i="3"/>
  <c r="F59" i="3"/>
  <c r="BE98" i="3"/>
  <c r="BE113" i="3"/>
  <c r="BE121" i="3"/>
  <c r="BE91" i="3"/>
  <c r="BE105" i="3"/>
  <c r="BE109" i="2"/>
  <c r="BE136" i="2"/>
  <c r="BE142" i="2"/>
  <c r="BE176" i="2"/>
  <c r="BE181" i="2"/>
  <c r="BE189" i="2"/>
  <c r="BE198" i="2"/>
  <c r="BE214" i="2"/>
  <c r="BE226" i="2"/>
  <c r="BE237" i="2"/>
  <c r="BE253" i="2"/>
  <c r="BE257" i="2"/>
  <c r="BE261" i="2"/>
  <c r="J56" i="2"/>
  <c r="F59" i="2"/>
  <c r="BE115" i="2"/>
  <c r="BE120" i="2"/>
  <c r="BE160" i="2"/>
  <c r="BE170" i="2"/>
  <c r="BE208" i="2"/>
  <c r="BE232" i="2"/>
  <c r="BE243" i="2"/>
  <c r="BE249" i="2"/>
  <c r="BE271" i="2"/>
  <c r="BE280" i="2"/>
  <c r="BE291" i="2"/>
  <c r="E50" i="2"/>
  <c r="BE103" i="2"/>
  <c r="BE125" i="2"/>
  <c r="BE131" i="2"/>
  <c r="BE285" i="2"/>
  <c r="BE298" i="2"/>
  <c r="BE303" i="2"/>
  <c r="BE309" i="2"/>
  <c r="BE97" i="2"/>
  <c r="BE146" i="2"/>
  <c r="BE152" i="2"/>
  <c r="BE166" i="2"/>
  <c r="BE203" i="2"/>
  <c r="BE220" i="2"/>
  <c r="BE267" i="2"/>
  <c r="F39" i="3"/>
  <c r="BD57" i="1" s="1"/>
  <c r="F36" i="2"/>
  <c r="BA56" i="1"/>
  <c r="J36" i="2"/>
  <c r="AW56" i="1"/>
  <c r="F38" i="3"/>
  <c r="BC57" i="1"/>
  <c r="F37" i="2"/>
  <c r="BB56" i="1"/>
  <c r="F38" i="2"/>
  <c r="BC56" i="1" s="1"/>
  <c r="F39" i="5"/>
  <c r="BD60" i="1"/>
  <c r="BD59" i="1" s="1"/>
  <c r="F39" i="2"/>
  <c r="BD56" i="1"/>
  <c r="F36" i="5"/>
  <c r="BA60" i="1" s="1"/>
  <c r="BA59" i="1" s="1"/>
  <c r="AW59" i="1" s="1"/>
  <c r="F36" i="3"/>
  <c r="BA57" i="1" s="1"/>
  <c r="F38" i="5"/>
  <c r="BC60" i="1"/>
  <c r="BC59" i="1"/>
  <c r="AY59" i="1" s="1"/>
  <c r="F37" i="5"/>
  <c r="BB60" i="1"/>
  <c r="BB59" i="1"/>
  <c r="AX59" i="1" s="1"/>
  <c r="J36" i="3"/>
  <c r="AW57" i="1"/>
  <c r="J36" i="4"/>
  <c r="AW58" i="1" s="1"/>
  <c r="AS54" i="1"/>
  <c r="F37" i="3"/>
  <c r="BB57" i="1"/>
  <c r="J36" i="5"/>
  <c r="AW60" i="1"/>
  <c r="P95" i="2" l="1"/>
  <c r="P94" i="2"/>
  <c r="AU56" i="1"/>
  <c r="R95" i="2"/>
  <c r="R94" i="2" s="1"/>
  <c r="R91" i="5"/>
  <c r="R90" i="5"/>
  <c r="T91" i="5"/>
  <c r="T90" i="5" s="1"/>
  <c r="BK95" i="2"/>
  <c r="J95" i="2"/>
  <c r="J64" i="2"/>
  <c r="T95" i="2"/>
  <c r="T94" i="2"/>
  <c r="BK91" i="5"/>
  <c r="BK90" i="5"/>
  <c r="J90" i="5" s="1"/>
  <c r="J63" i="5" s="1"/>
  <c r="BK89" i="3"/>
  <c r="J89" i="3"/>
  <c r="J64" i="3" s="1"/>
  <c r="BA55" i="1"/>
  <c r="J35" i="5"/>
  <c r="AV60" i="1"/>
  <c r="AT60" i="1" s="1"/>
  <c r="BD55" i="1"/>
  <c r="F35" i="2"/>
  <c r="AZ56" i="1"/>
  <c r="F35" i="3"/>
  <c r="AZ57" i="1"/>
  <c r="F35" i="5"/>
  <c r="AZ60" i="1"/>
  <c r="AZ59" i="1" s="1"/>
  <c r="AV59" i="1" s="1"/>
  <c r="AT59" i="1" s="1"/>
  <c r="BB55" i="1"/>
  <c r="AX55" i="1" s="1"/>
  <c r="AU55" i="1"/>
  <c r="AU54" i="1"/>
  <c r="J32" i="4"/>
  <c r="AG58" i="1" s="1"/>
  <c r="J35" i="2"/>
  <c r="AV56" i="1"/>
  <c r="AT56" i="1"/>
  <c r="BC55" i="1"/>
  <c r="J35" i="3"/>
  <c r="AV57" i="1"/>
  <c r="AT57" i="1"/>
  <c r="J35" i="4"/>
  <c r="AV58" i="1"/>
  <c r="AT58" i="1"/>
  <c r="BK94" i="2" l="1"/>
  <c r="J94" i="2"/>
  <c r="J63" i="2"/>
  <c r="J91" i="5"/>
  <c r="J64" i="5" s="1"/>
  <c r="BK88" i="3"/>
  <c r="J88" i="3"/>
  <c r="J63" i="3"/>
  <c r="AN58" i="1"/>
  <c r="J41" i="4"/>
  <c r="BA54" i="1"/>
  <c r="W30" i="1"/>
  <c r="AW55" i="1"/>
  <c r="BC54" i="1"/>
  <c r="W32" i="1"/>
  <c r="J32" i="5"/>
  <c r="AG60" i="1"/>
  <c r="AG59" i="1" s="1"/>
  <c r="BD54" i="1"/>
  <c r="W33" i="1"/>
  <c r="AY55" i="1"/>
  <c r="BB54" i="1"/>
  <c r="AX54" i="1"/>
  <c r="AZ55" i="1"/>
  <c r="AV55" i="1"/>
  <c r="J41" i="5" l="1"/>
  <c r="AN60" i="1"/>
  <c r="AN59" i="1"/>
  <c r="AW54" i="1"/>
  <c r="AK30" i="1" s="1"/>
  <c r="J32" i="3"/>
  <c r="AG57" i="1"/>
  <c r="AZ54" i="1"/>
  <c r="AV54" i="1" s="1"/>
  <c r="AK29" i="1" s="1"/>
  <c r="AY54" i="1"/>
  <c r="AT55" i="1"/>
  <c r="W31" i="1"/>
  <c r="J32" i="2"/>
  <c r="AG56" i="1"/>
  <c r="AN56" i="1"/>
  <c r="J41" i="2" l="1"/>
  <c r="J41" i="3"/>
  <c r="AN57" i="1"/>
  <c r="AG55" i="1"/>
  <c r="AG54" i="1" s="1"/>
  <c r="AT54" i="1"/>
  <c r="W29" i="1"/>
  <c r="AN54" i="1" l="1"/>
  <c r="AK26" i="1"/>
  <c r="AK35" i="1" s="1"/>
  <c r="AN55" i="1"/>
</calcChain>
</file>

<file path=xl/sharedStrings.xml><?xml version="1.0" encoding="utf-8"?>
<sst xmlns="http://schemas.openxmlformats.org/spreadsheetml/2006/main" count="4178" uniqueCount="717">
  <si>
    <t>Export Komplet</t>
  </si>
  <si>
    <t>VZ</t>
  </si>
  <si>
    <t>2.0</t>
  </si>
  <si>
    <t>ZAMOK</t>
  </si>
  <si>
    <t>False</t>
  </si>
  <si>
    <t>{9ed19992-f079-4a8c-9715-b1f2c2c63c22}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</si>
  <si>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</si>
  <si>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</si>
  <si>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</si>
  <si>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</si>
  <si>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</si>
  <si>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</si>
  <si>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</si>
  <si>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</si>
  <si>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0869-23/3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</si>
  <si>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</si>
  <si>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</si>
  <si>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II/445 Šternberk - chodníky ul.Jesenická - SO 111 Chodník trasa A</t>
  </si>
  <si>
    <t>KSO:</t>
  </si>
  <si>
    <t/>
  </si>
  <si>
    <t>CC-CZ:</t>
  </si>
  <si>
    <t>Místo:</t>
  </si>
  <si>
    <t>k.ú. Šternberk</t>
  </si>
  <si>
    <t>Datum:</t>
  </si>
  <si>
    <t>4. 4. 2023</t>
  </si>
  <si>
    <t>Zadavatel:</t>
  </si>
  <si>
    <t>IČ:</t>
  </si>
  <si>
    <t>00299529</t>
  </si>
  <si>
    <t>Město Šternberk</t>
  </si>
  <si>
    <t>DIČ:</t>
  </si>
  <si>
    <t>CZ00299529</t>
  </si>
  <si>
    <t>Uchazeč:</t>
  </si>
  <si>
    <t>Vyplň údaj</t>
  </si>
  <si>
    <t>Projektant:</t>
  </si>
  <si>
    <t>27821251</t>
  </si>
  <si>
    <t>Cekr CZ s.r.o.</t>
  </si>
  <si>
    <t>CZ27821251</t>
  </si>
  <si>
    <t>True</t>
  </si>
  <si>
    <t>Zpracovatel:</t>
  </si>
  <si>
    <t>Jan Zamykal, CS ÚRS 2023/I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</si>
  <si>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</si>
  <si>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</si>
  <si>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</si>
  <si>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</si>
  <si>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</si>
  <si>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</si>
  <si>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</si>
  <si>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</si>
  <si>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</si>
  <si>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</si>
  <si>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</si>
  <si>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</si>
  <si>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</si>
  <si>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</si>
  <si>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</si>
  <si>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</si>
  <si>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</si>
  <si>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</si>
  <si>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</si>
  <si>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</si>
  <si>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</si>
  <si>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</si>
  <si>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</si>
  <si>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</si>
  <si>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</si>
  <si>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</si>
  <si>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</si>
  <si>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</si>
  <si>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</si>
  <si>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</si>
  <si>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</si>
  <si>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</si>
  <si>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</si>
  <si>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</si>
  <si>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</si>
  <si>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</si>
  <si>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</si>
  <si>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</si>
  <si>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</si>
  <si>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</si>
  <si>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100</t>
  </si>
  <si>
    <t>Komunikace</t>
  </si>
  <si>
    <t>STA</t>
  </si>
  <si>
    <t>1</t>
  </si>
  <si>
    <t>{7d860d15-c7e5-4045-a87e-2db4ffaed8a1}</t>
  </si>
  <si>
    <t>2</t>
  </si>
  <si>
    <t>/</t>
  </si>
  <si>
    <t>SO 111</t>
  </si>
  <si>
    <t>Chodník trasa A</t>
  </si>
  <si>
    <t>Soupis</t>
  </si>
  <si>
    <t>{f3fb187d-5a7b-452d-b269-91d019d82245}</t>
  </si>
  <si>
    <t>SO 191</t>
  </si>
  <si>
    <t>Dopravní značení konečné</t>
  </si>
  <si>
    <t>{39bf5c69-7579-4034-b4ef-3dec2308d999}</t>
  </si>
  <si>
    <t>SO 192</t>
  </si>
  <si>
    <t>Dočasné dopravní značení (DIO)</t>
  </si>
  <si>
    <t>{b3631732-44ef-4949-b236-62c1f689809e}</t>
  </si>
  <si>
    <t>900</t>
  </si>
  <si>
    <t>Volná řada objektů</t>
  </si>
  <si>
    <t>{31a3c08f-3628-4db0-8802-3042ec4ace7d}</t>
  </si>
  <si>
    <t>SO 901</t>
  </si>
  <si>
    <t>Vedlejší rozpočtové náklady</t>
  </si>
  <si>
    <t>{30b5a6e0-c7b7-4c04-8d40-9cd6b248b2f1}</t>
  </si>
  <si>
    <t>KRYCÍ LIST SOUPISU PRACÍ</t>
  </si>
  <si>
    <t>Objekt:</t>
  </si>
  <si>
    <t>100 - Komunikace</t>
  </si>
  <si>
    <t>Soupis:</t>
  </si>
  <si>
    <t>SO 111 - Chodník trasa 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</si>
  <si>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</si>
  <si>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</si>
  <si>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</si>
  <si>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</si>
  <si>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</si>
  <si>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</si>
  <si>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18 - Zemní práce - povrchové úpravy terénu</t>
  </si>
  <si>
    <t xml:space="preserve">    3 - Svislé a kompletní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</si>
  <si>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</si>
  <si>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</si>
  <si>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</si>
  <si>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</si>
  <si>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</si>
  <si>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</si>
  <si>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</si>
  <si>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</si>
  <si>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</si>
  <si>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</si>
  <si>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</si>
  <si>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</si>
  <si>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</si>
  <si>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</si>
  <si>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</si>
  <si>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</si>
  <si>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</si>
  <si>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</si>
  <si>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</si>
  <si>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</si>
  <si>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</si>
  <si>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</si>
  <si>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</si>
  <si>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</si>
  <si>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</si>
  <si>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m2</t>
  </si>
  <si>
    <t>CS ÚRS 2023 01</t>
  </si>
  <si>
    <t>4</t>
  </si>
  <si>
    <t>963947422</t>
  </si>
  <si>
    <t>Online PSC</t>
  </si>
  <si>
    <t>https://podminky.urs.cz/item/CS_URS_2023_01/113106123</t>
  </si>
  <si>
    <t>VV</t>
  </si>
  <si>
    <t>"rozebrání části stáv.chodníku k přeložení dle PD - úprava místa pro přecházení"</t>
  </si>
  <si>
    <t>"odečteno digitálně, výkr.č.D1.1.2a, výpočet SW"</t>
  </si>
  <si>
    <t>11,00</t>
  </si>
  <si>
    <t>Součet</t>
  </si>
  <si>
    <t>113202111</t>
  </si>
  <si>
    <t>Vytrhání obrub s vybouráním lože, s přemístěním hmot na skládku na vzdálenost do 3 m nebo s naložením na dopravní prostředek z krajníků nebo obrubníků stojatých</t>
  </si>
  <si>
    <t>m</t>
  </si>
  <si>
    <t>-1668781766</t>
  </si>
  <si>
    <t>https://podminky.urs.cz/item/CS_URS_2023_01/113202111</t>
  </si>
  <si>
    <t>"vybourání stáv.obrubníků k výměně dle PD - úprava místa pro přecházení"</t>
  </si>
  <si>
    <t>"chodník - silniční obruba"    9,0</t>
  </si>
  <si>
    <t>3</t>
  </si>
  <si>
    <t>122251101</t>
  </si>
  <si>
    <t>Odkopávky a prokopávky nezapažené strojně v hornině třídy těžitelnosti I skupiny 3 do 20 m3</t>
  </si>
  <si>
    <t>m3</t>
  </si>
  <si>
    <t>2011649644</t>
  </si>
  <si>
    <t>https://podminky.urs.cz/item/CS_URS_2023_01/122251101</t>
  </si>
  <si>
    <t>"odkopávka paty svahu pro kci obruby chodníku dle PD"</t>
  </si>
  <si>
    <t>"odečteno digitálně, výkr.č.D1.1.2a + D1.1.2c , výpočet SW"</t>
  </si>
  <si>
    <t>16,20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</si>
  <si>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</si>
  <si>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</si>
  <si>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1332840144</t>
  </si>
  <si>
    <t>https://podminky.urs.cz/item/CS_URS_2023_01/162751117</t>
  </si>
  <si>
    <t>"odvoz přebytku výkopku k uložení na skládku"</t>
  </si>
  <si>
    <t>5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</si>
  <si>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</si>
  <si>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</si>
  <si>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1836397243</t>
  </si>
  <si>
    <t>https://podminky.urs.cz/item/CS_URS_2023_01/162751119</t>
  </si>
  <si>
    <t>"odvoz přebytku výkopku k uložení na skládku - celkem 21 km"</t>
  </si>
  <si>
    <t>16,20*11</t>
  </si>
  <si>
    <t>6</t>
  </si>
  <si>
    <t>171201231</t>
  </si>
  <si>
    <t>Poplatek za uložení stavebního odpadu na recyklační skládce (skládkovné) zeminy a kamení zatříděného do Katalogu odpadů pod kódem 17 05 04</t>
  </si>
  <si>
    <t>t</t>
  </si>
  <si>
    <t>-1360091470</t>
  </si>
  <si>
    <t>https://podminky.urs.cz/item/CS_URS_2023_01/171201231</t>
  </si>
  <si>
    <t>"Skládkovné - 1,8 t/m3"</t>
  </si>
  <si>
    <t>16,20*1,8</t>
  </si>
  <si>
    <t>18</t>
  </si>
  <si>
    <t>Zemní práce - povrchové úpravy terénu</t>
  </si>
  <si>
    <t>7</t>
  </si>
  <si>
    <t>111211201</t>
  </si>
  <si>
    <t>Odstranění křovin a stromů s odstraněním kořenů ručně průměru kmene do 100 mm jakékoliv plochy v rovině nebo ve svahu o sklonu přes 1:5</t>
  </si>
  <si>
    <t>1290452944</t>
  </si>
  <si>
    <t>https://podminky.urs.cz/item/CS_URS_2023_01/111211201</t>
  </si>
  <si>
    <t>"částečný ořez křovin a větví - úprava průchozího profilu chodníku dle PD"</t>
  </si>
  <si>
    <t>10,00</t>
  </si>
  <si>
    <t>8</t>
  </si>
  <si>
    <t>181411132</t>
  </si>
  <si>
    <t>Založení trávníku na půdě předem připravené plochy do 1000 m2 výsevem včetně utažení parkového na svahu přes 1:5 do 1:2</t>
  </si>
  <si>
    <t>-629213834</t>
  </si>
  <si>
    <t>https://podminky.urs.cz/item/CS_URS_2023_01/181411132</t>
  </si>
  <si>
    <t>"osetí upravovaných ploch - svahu podél nového chodníku dle PD"</t>
  </si>
  <si>
    <t>"odečteno digitálně, výkr.č.D1.1.2a a D1.1.2c, výpočet SW"</t>
  </si>
  <si>
    <t>120,00</t>
  </si>
  <si>
    <t>9</t>
  </si>
  <si>
    <t>M</t>
  </si>
  <si>
    <t>00572474</t>
  </si>
  <si>
    <t>osivo směs travní krajinná-svahová</t>
  </si>
  <si>
    <t>kg</t>
  </si>
  <si>
    <t>1067993623</t>
  </si>
  <si>
    <t>"dodávka osiva - 0,025 kg/m2, ztratné 3%"</t>
  </si>
  <si>
    <t>120,00*0,025*1,03</t>
  </si>
  <si>
    <t>10</t>
  </si>
  <si>
    <t>182112121</t>
  </si>
  <si>
    <t>Svahování trvalých svahů do projektovaných profilů ručně s potřebným přemístěním výkopku při svahování v zářezech v hornině třídy těžitelnosti I skupiny 3</t>
  </si>
  <si>
    <t>1262641590</t>
  </si>
  <si>
    <t>https://podminky.urs.cz/item/CS_URS_2023_01/182112121</t>
  </si>
  <si>
    <t>"úprava ploch - přesvahování  podél nového chodníku dle PD"</t>
  </si>
  <si>
    <t>11</t>
  </si>
  <si>
    <t>183403253</t>
  </si>
  <si>
    <t>Obdělání půdy hrabáním na svahu přes 1:5 do 1:2</t>
  </si>
  <si>
    <t>1027334995</t>
  </si>
  <si>
    <t>https://podminky.urs.cz/item/CS_URS_2023_01/183403253</t>
  </si>
  <si>
    <t>"úprava ploch - svahu podél nového chodníku dle PD"</t>
  </si>
  <si>
    <t>"finální úprava osévaných ploch"</t>
  </si>
  <si>
    <t>Svislé a kompletní konstrukce</t>
  </si>
  <si>
    <t>12</t>
  </si>
  <si>
    <t>339921131</t>
  </si>
  <si>
    <t>Osazování palisád betonových v řadě se zabetonováním výšky palisády do 500 mm</t>
  </si>
  <si>
    <t>-199865598</t>
  </si>
  <si>
    <t>https://podminky.urs.cz/item/CS_URS_2023_01/339921131</t>
  </si>
  <si>
    <t>"osazení nové chodníkové obruby - palisády dle PD"</t>
  </si>
  <si>
    <t>"od místa pro přecházení po opěrnou zeď"    38,00</t>
  </si>
  <si>
    <t>13</t>
  </si>
  <si>
    <t>59228430.FP</t>
  </si>
  <si>
    <t>palisáda betonová hranatá přírodní 180x120x400mm</t>
  </si>
  <si>
    <t>kus</t>
  </si>
  <si>
    <t>vlastní</t>
  </si>
  <si>
    <t>-860511514</t>
  </si>
  <si>
    <t>"dodávka palisád dle PD, ztratné 1%"</t>
  </si>
  <si>
    <t>38,00/0,180*1,01</t>
  </si>
  <si>
    <t>14</t>
  </si>
  <si>
    <t>339921132</t>
  </si>
  <si>
    <t>Osazování palisád betonových v řadě se zabetonováním výšky palisády přes 500 do 1000 mm</t>
  </si>
  <si>
    <t>1305760619</t>
  </si>
  <si>
    <t>https://podminky.urs.cz/item/CS_URS_2023_01/339921132</t>
  </si>
  <si>
    <t>"úprava místa pro přecházení"    8,00</t>
  </si>
  <si>
    <t>59228432.FP</t>
  </si>
  <si>
    <t>palisáda betonová hranatá přírodní 180x120x800mm</t>
  </si>
  <si>
    <t>499884614</t>
  </si>
  <si>
    <t>8,00/0,180*1,01</t>
  </si>
  <si>
    <t>Komunikace pozemní</t>
  </si>
  <si>
    <t>16</t>
  </si>
  <si>
    <t>564831111</t>
  </si>
  <si>
    <t>Podklad ze štěrkodrti ŠD s rozprostřením a zhutněním plochy přes 100 m2, po zhutnění tl. 100 mm</t>
  </si>
  <si>
    <t>-812560176</t>
  </si>
  <si>
    <t>https://podminky.urs.cz/item/CS_URS_2023_01/564831111</t>
  </si>
  <si>
    <t>"podklad dlažby chodníku dle PD"</t>
  </si>
  <si>
    <t>"odečteno digitálně z výkr.č. D1.1.2a"</t>
  </si>
  <si>
    <t>"chodník v běžné trase - přírodní"    120,90</t>
  </si>
  <si>
    <t>"chodník v běžné trase - SLP, červená"    4,90</t>
  </si>
  <si>
    <t>"chodník v běžné trase - lemování SLP, přírodní bez fazety"    4,80</t>
  </si>
  <si>
    <t>17</t>
  </si>
  <si>
    <t>596211110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</si>
  <si>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do 50 m2</t>
  </si>
  <si>
    <t>-1138131299</t>
  </si>
  <si>
    <t>https://podminky.urs.cz/item/CS_URS_2023_01/596211110</t>
  </si>
  <si>
    <t>"dlažba chodníku dle PD  - pro nevidomé, SLP prvky"</t>
  </si>
  <si>
    <t>4,90</t>
  </si>
  <si>
    <t>"dtto, ale lemování SLP prvků dle PD"</t>
  </si>
  <si>
    <t>"dlažba 20/20 cm bez fazety"</t>
  </si>
  <si>
    <t>4,80</t>
  </si>
  <si>
    <t>59245006</t>
  </si>
  <si>
    <t>dlažba tvar obdélník betonová pro nevidomé 200x100x60mm barevná</t>
  </si>
  <si>
    <t>-1100608582</t>
  </si>
  <si>
    <t>"dodávka dlažby dle PD - SLP (červená), ztratné 3%"</t>
  </si>
  <si>
    <t>"signální a varovné pásy - SLP"</t>
  </si>
  <si>
    <t>4,90*1,03</t>
  </si>
  <si>
    <t>19</t>
  </si>
  <si>
    <t>59245021</t>
  </si>
  <si>
    <t>dlažba tvar čtverec betonová 200x200x60mm přírodní</t>
  </si>
  <si>
    <t>50222815</t>
  </si>
  <si>
    <t>"dodávka dlažby dle PD - ztratné 3%"</t>
  </si>
  <si>
    <t>"přírodní - bez fazety"</t>
  </si>
  <si>
    <t>4,80*1,03</t>
  </si>
  <si>
    <t>20</t>
  </si>
  <si>
    <t>596211112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</si>
  <si>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přes 100 do 300 m2</t>
  </si>
  <si>
    <t>968779794</t>
  </si>
  <si>
    <t>https://podminky.urs.cz/item/CS_URS_2023_01/596211112</t>
  </si>
  <si>
    <t>"dlažba chodníku dle PD - bez fazety"</t>
  </si>
  <si>
    <t>"chodník v běžné trase - přírodní"    113,70+7,20</t>
  </si>
  <si>
    <t>59245018</t>
  </si>
  <si>
    <t>dlažba tvar obdélník betonová 200x100x60mm přírodní</t>
  </si>
  <si>
    <t>-1485831977</t>
  </si>
  <si>
    <t>"dodávka dlažby dle PD - ztratné 2%"</t>
  </si>
  <si>
    <t>"přírodní"</t>
  </si>
  <si>
    <t>120,90*1,02</t>
  </si>
  <si>
    <t>Trubní vedení</t>
  </si>
  <si>
    <t>22</t>
  </si>
  <si>
    <t>890311811</t>
  </si>
  <si>
    <t>Bourání šachet a jímek ručně velikosti obestavěného prostoru do 1,5 m3 ze železobetonu</t>
  </si>
  <si>
    <t>-767316383</t>
  </si>
  <si>
    <t>https://podminky.urs.cz/item/CS_URS_2023_01/890311811</t>
  </si>
  <si>
    <t>"vybourání stávající UV dle PD; 0,30 m3/kus"</t>
  </si>
  <si>
    <t>"ZÚ"    0,30</t>
  </si>
  <si>
    <t>23</t>
  </si>
  <si>
    <t>899202211</t>
  </si>
  <si>
    <t>Demontáž mříží litinových včetně rámů, hmotnosti jednotlivě přes 50 do 100 Kg</t>
  </si>
  <si>
    <t>-625516181</t>
  </si>
  <si>
    <t>https://podminky.urs.cz/item/CS_URS_2023_01/899202211</t>
  </si>
  <si>
    <t>"demont.mříží stáv.UV dle PD"</t>
  </si>
  <si>
    <t>"ZÚ"    1</t>
  </si>
  <si>
    <t>24</t>
  </si>
  <si>
    <t>899997009</t>
  </si>
  <si>
    <t xml:space="preserve">Zaslepení přípojek rušených UV napojených na stávající řad vč. všech nutných prací a dodávky veškerého potřebného materiálu k zajištění nepropustnosti přípojky._x000D_
</t>
  </si>
  <si>
    <t>soub</t>
  </si>
  <si>
    <t>2142090068</t>
  </si>
  <si>
    <t>P</t>
  </si>
  <si>
    <t>Poznámka k položce:_x000D_
Firemní položka._x000D_
Zaslepení přípojek rušených UV napojených na stávající řad._x000D_
Položka obsahuje dodávky veškerého potřebného materiál a nezbytné práce související se zajištěním nepropustnosti přípojky - např. obetonávka.</t>
  </si>
  <si>
    <t>"zaslepení přípojek rušených UV dle PD"</t>
  </si>
  <si>
    <t>25</t>
  </si>
  <si>
    <t>899997012</t>
  </si>
  <si>
    <t xml:space="preserve">Posun kanalizační šachty_x000D_
</t>
  </si>
  <si>
    <t>1498765551</t>
  </si>
  <si>
    <t xml:space="preserve">Poznámka k položce:_x000D_
Firemní položka._x000D_
Posun nevhodně umístěné kanalizační šachty_x000D_
Položka obsahuje dodávky veškerého potřebného materiál a nezbytné práce související se zajištěním posunu stávající kanalizační šachty do nové pozice - např.vybourání stáv.konstrukce vč.souvisejícíh zemních prací, konstrukce nové šachty, odpovídající připojení šachty ke stáv.řadu kanalizace, výšková úprava do nové nivelety atd._x000D_
Předpokládaná hodnota položky - 35.000,- Kč/soubor. </t>
  </si>
  <si>
    <t>"posun nevhodně umístěných stávajících kanal.šachet do plochy chodníkudle PD"</t>
  </si>
  <si>
    <t>Ostatní konstrukce a práce, bourání</t>
  </si>
  <si>
    <t>26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</si>
  <si>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</si>
  <si>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</si>
  <si>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-851442534</t>
  </si>
  <si>
    <t>https://podminky.urs.cz/item/CS_URS_2023_01/916131213</t>
  </si>
  <si>
    <t>"osazení nových obrub dle PD - úprava míst pro přecházení"</t>
  </si>
  <si>
    <t>9,0+4,0</t>
  </si>
  <si>
    <t>27</t>
  </si>
  <si>
    <t>59217029</t>
  </si>
  <si>
    <t>obrubník betonový silniční nájezdový 1000x150x150mm</t>
  </si>
  <si>
    <t>-913470454</t>
  </si>
  <si>
    <t>"dodávka nových obrub - ztratné 1%"</t>
  </si>
  <si>
    <t>(3,00+3,00)*1,01</t>
  </si>
  <si>
    <t>28</t>
  </si>
  <si>
    <t>59217030</t>
  </si>
  <si>
    <t>obrubník betonový silniční přechodový 1000x150x150-250mm</t>
  </si>
  <si>
    <t>-12467727</t>
  </si>
  <si>
    <t>(2,00+1,00)*1,01</t>
  </si>
  <si>
    <t>29</t>
  </si>
  <si>
    <t>59217031</t>
  </si>
  <si>
    <t>obrubník betonový silniční 1000x150x250mm</t>
  </si>
  <si>
    <t>407036030</t>
  </si>
  <si>
    <t>4,00*1,01</t>
  </si>
  <si>
    <t>30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</si>
  <si>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</si>
  <si>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</si>
  <si>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-1667252589</t>
  </si>
  <si>
    <t>https://podminky.urs.cz/item/CS_URS_2023_01/916231213</t>
  </si>
  <si>
    <t>"osazení nové chodníkové obruby dle PD"</t>
  </si>
  <si>
    <t>43,50</t>
  </si>
  <si>
    <t>31</t>
  </si>
  <si>
    <t>59217017</t>
  </si>
  <si>
    <t>obrubník betonový chodníkový 1000x100x250mm</t>
  </si>
  <si>
    <t>-1733801784</t>
  </si>
  <si>
    <t>43,50*1,01</t>
  </si>
  <si>
    <t>32</t>
  </si>
  <si>
    <t>916991121</t>
  </si>
  <si>
    <t>Lože pod obrubníky, krajníky nebo obruby z dlažebních kostek z betonu prostého</t>
  </si>
  <si>
    <t>1106371751</t>
  </si>
  <si>
    <t>https://podminky.urs.cz/item/CS_URS_2023_01/916991121</t>
  </si>
  <si>
    <t>"zesílené bet.lože pod obrubou dle PD"</t>
  </si>
  <si>
    <t>"obrubník chodníkový - 0,015 m3/m"</t>
  </si>
  <si>
    <t>43,50*0,015</t>
  </si>
  <si>
    <t>"obrubník silniční  - 0,020 m3/m"</t>
  </si>
  <si>
    <t>9,00*0,020</t>
  </si>
  <si>
    <t>33</t>
  </si>
  <si>
    <t>999999101</t>
  </si>
  <si>
    <t>Příplatek za úpravu betonových obrub silničních seříznutím a dělením kolmým nebo šikmým pro vytvoření napojení v oblouku nebo zkrácení na požadovanou délku</t>
  </si>
  <si>
    <t>ks</t>
  </si>
  <si>
    <t>512</t>
  </si>
  <si>
    <t>1555704252</t>
  </si>
  <si>
    <t>Poznámka k položce:_x000D_
Firemní položka</t>
  </si>
  <si>
    <t>"předpoklad 5% z celk.množství osazovaných obrub"</t>
  </si>
  <si>
    <t>13,00*0,05</t>
  </si>
  <si>
    <t>34</t>
  </si>
  <si>
    <t>999999102</t>
  </si>
  <si>
    <t>Příplatek za úpravu betonových obrub chodníkových seříznutím a dělením kolmým nebo šikmým pro vytvoření napojení v oblouku nebo zkrácení na požadovanou délku</t>
  </si>
  <si>
    <t>-518553514</t>
  </si>
  <si>
    <t>43,50*0,05</t>
  </si>
  <si>
    <t>997</t>
  </si>
  <si>
    <t>Přesun sutě</t>
  </si>
  <si>
    <t>35</t>
  </si>
  <si>
    <t>997221561</t>
  </si>
  <si>
    <t>Vodorovná doprava suti bez naložení, ale se složením a s hrubým urovnáním z kusových materiálů, na vzdálenost do 1 km</t>
  </si>
  <si>
    <t>2029627710</t>
  </si>
  <si>
    <t>https://podminky.urs.cz/item/CS_URS_2023_01/997221561</t>
  </si>
  <si>
    <t>"odvoz vybour.materiálu k trvalému uložení na skládku"</t>
  </si>
  <si>
    <t>"dlažba chodníku"     2,86</t>
  </si>
  <si>
    <t>"obrubníky"    1,845</t>
  </si>
  <si>
    <t>"UV"    0,576</t>
  </si>
  <si>
    <t>36</t>
  </si>
  <si>
    <t>997221569</t>
  </si>
  <si>
    <t>Vodorovná doprava suti bez naložení, ale se složením a s hrubým urovnáním Příplatek k ceně za každý další i započatý 1 km přes 1 km</t>
  </si>
  <si>
    <t>-1402678375</t>
  </si>
  <si>
    <t>https://podminky.urs.cz/item/CS_URS_2023_01/997221569</t>
  </si>
  <si>
    <t>"odvoz vybour. materiálu k trvalému uložení na skládku - celkem 21 km"</t>
  </si>
  <si>
    <t>5,281*20</t>
  </si>
  <si>
    <t>37</t>
  </si>
  <si>
    <t>997221615</t>
  </si>
  <si>
    <t>Poplatek za uložení stavebního odpadu na skládce (skládkovné) z prostého betonu zatříděného do Katalogu odpadů pod kódem 17 01 01</t>
  </si>
  <si>
    <t>-379621671</t>
  </si>
  <si>
    <t>https://podminky.urs.cz/item/CS_URS_2023_01/997221615</t>
  </si>
  <si>
    <t>"poplatek za uložení vybouraného materiálu na skládce"</t>
  </si>
  <si>
    <t>5,281</t>
  </si>
  <si>
    <t>998</t>
  </si>
  <si>
    <t>Přesun hmot</t>
  </si>
  <si>
    <t>38</t>
  </si>
  <si>
    <t>998223011</t>
  </si>
  <si>
    <t>Přesun hmot pro pozemní komunikace s krytem dlážděným dopravní vzdálenost do 200 m jakékoliv délky objektu</t>
  </si>
  <si>
    <t>-1113789103</t>
  </si>
  <si>
    <t>https://podminky.urs.cz/item/CS_URS_2023_01/998223011</t>
  </si>
  <si>
    <t>SO 191 - Dopravní značení konečné</t>
  </si>
  <si>
    <t>914111111</t>
  </si>
  <si>
    <t>Montáž svislé dopravní značky základní velikosti do 1 m2 objímkami na sloupky nebo konzoly</t>
  </si>
  <si>
    <t>-1716672363</t>
  </si>
  <si>
    <t>https://podminky.urs.cz/item/CS_URS_2023_01/914111111</t>
  </si>
  <si>
    <t>"montáž DZ dle PD"</t>
  </si>
  <si>
    <t>"P2+E2b - přemístění"    1+1</t>
  </si>
  <si>
    <t>"P4 - přemístění"    1</t>
  </si>
  <si>
    <t>914511112</t>
  </si>
  <si>
    <t>Montáž sloupku dopravních značek délky do 3,5 m do hliníkové patky pro sloupek D 60 mm</t>
  </si>
  <si>
    <t>-1770812163</t>
  </si>
  <si>
    <t>https://podminky.urs.cz/item/CS_URS_2023_01/914511112</t>
  </si>
  <si>
    <t>"montáž DZ dle PD - sloupky"</t>
  </si>
  <si>
    <t>"P2+E2b - přemístění"    1</t>
  </si>
  <si>
    <t>966006132</t>
  </si>
  <si>
    <t>Odstranění dopravních nebo orientačních značek se sloupkem s uložením hmot na vzdálenost do 20 m nebo s naložením na dopravní prostředek, se zásypem jam a jeho zhutněním s betonovou patkou</t>
  </si>
  <si>
    <t>510003405</t>
  </si>
  <si>
    <t>https://podminky.urs.cz/item/CS_URS_2023_01/966006132</t>
  </si>
  <si>
    <t>"demontáž stávajícího DZ dle PD"</t>
  </si>
  <si>
    <t>"demontáž sloupků"</t>
  </si>
  <si>
    <t>966006211</t>
  </si>
  <si>
    <t>Odstranění (demontáž) svislých dopravních značek s odklizením materiálu na skládku na vzdálenost do 20 m nebo s naložením na dopravní prostředek ze sloupů, sloupků nebo konzol</t>
  </si>
  <si>
    <t>-183358033</t>
  </si>
  <si>
    <t>https://podminky.urs.cz/item/CS_URS_2023_01/966006211</t>
  </si>
  <si>
    <t>-56351314</t>
  </si>
  <si>
    <t>SO 192 - Dočasné dopravní značení (DIO)</t>
  </si>
  <si>
    <t>913911000</t>
  </si>
  <si>
    <t>Montáž, demontáž a údržba dočasného dopravního značení po dobu výstavby</t>
  </si>
  <si>
    <t>47896010</t>
  </si>
  <si>
    <t>900 - Volná řada objektů</t>
  </si>
  <si>
    <t>SO 901 -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</si>
  <si>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</si>
  <si>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</si>
  <si>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</si>
  <si>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</si>
  <si>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</si>
  <si>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VRN</t>
  </si>
  <si>
    <t>VRN1</t>
  </si>
  <si>
    <t>Průzkumné, geodetické a projektové práce</t>
  </si>
  <si>
    <t>012103000</t>
  </si>
  <si>
    <t>Průzkumné, geodetické a projektové práce geodetické práce před výstavbou</t>
  </si>
  <si>
    <t>1024</t>
  </si>
  <si>
    <t>-412653711</t>
  </si>
  <si>
    <t>https://podminky.urs.cz/item/CS_URS_2023_01/012103000</t>
  </si>
  <si>
    <t>" vytýčení hlavních bodů stavby před zahájením stavby autorizovaným geodetem vč. vypracování TZ"</t>
  </si>
  <si>
    <t>" včetně souřadnic a situace- ověřeno kulatým razítkem a dodatkem dle právních předpisů"</t>
  </si>
  <si>
    <t>012203000</t>
  </si>
  <si>
    <t>Průzkumné, geodetické a projektové práce geodetické práce při provádění stavby</t>
  </si>
  <si>
    <t>-1298680247</t>
  </si>
  <si>
    <t>https://podminky.urs.cz/item/CS_URS_2023_01/012203000</t>
  </si>
  <si>
    <t>" vytýčení obvodu a hranic staveniště, objektů stavby a pevných vytyčovacích bodů vč. fixace a obnovení zhotovitelem"</t>
  </si>
  <si>
    <t>"  vyhotovení dokumentace v listinné a digitální podobě"</t>
  </si>
  <si>
    <t>012303000</t>
  </si>
  <si>
    <t>Průzkumné, geodetické a projektové práce geodetické práce po výstavbě</t>
  </si>
  <si>
    <t>1108175815</t>
  </si>
  <si>
    <t>https://podminky.urs.cz/item/CS_URS_2023_01/012303000</t>
  </si>
  <si>
    <t>"geodetické zaměření skutečného provedení stavby"</t>
  </si>
  <si>
    <t>012403000</t>
  </si>
  <si>
    <t>Kartografické práce</t>
  </si>
  <si>
    <t>-2084130969</t>
  </si>
  <si>
    <t>https://podminky.urs.cz/item/CS_URS_2023_01/012403000</t>
  </si>
  <si>
    <t>"vypracování oddělovacích geometrických plánů, zřízení věcných břemen, služebnosti apod."</t>
  </si>
  <si>
    <t>013244000</t>
  </si>
  <si>
    <t>Průzkumné, geodetické a projektové práce projektové práce dokumentace stavby (výkresová a textová) pro provádění stavby</t>
  </si>
  <si>
    <t>-2131912965</t>
  </si>
  <si>
    <t>https://podminky.urs.cz/item/CS_URS_2023_01/013244000</t>
  </si>
  <si>
    <t>"vypracování realizační PD stavby"</t>
  </si>
  <si>
    <t>013254000</t>
  </si>
  <si>
    <t>Průzkumné, geodetické a projektové práce projektové práce dokumentace stavby (výkresová a textová) skutečného provedení stavby</t>
  </si>
  <si>
    <t>1534499494</t>
  </si>
  <si>
    <t>https://podminky.urs.cz/item/CS_URS_2023_01/013254000</t>
  </si>
  <si>
    <t>"dokumentace skutečného provedení stavby"</t>
  </si>
  <si>
    <t>013294000</t>
  </si>
  <si>
    <t>Ostatní dokumentace</t>
  </si>
  <si>
    <t>1200211969</t>
  </si>
  <si>
    <t>https://podminky.urs.cz/item/CS_URS_2023_01/013294000</t>
  </si>
  <si>
    <t xml:space="preserve">"aktualizace vyjádření k existenci inženýrských sítí, pokud do doby zahájení stavby pozbyly platnosti" </t>
  </si>
  <si>
    <t>VRN3</t>
  </si>
  <si>
    <t>Zařízení staveniště</t>
  </si>
  <si>
    <t>030001000</t>
  </si>
  <si>
    <t>Základní rozdělení průvodních činností a nákladů zařízení staveniště</t>
  </si>
  <si>
    <t>1897609324</t>
  </si>
  <si>
    <t>https://podminky.urs.cz/item/CS_URS_2023_01/030001000</t>
  </si>
  <si>
    <t>"Zřízení, provoz a následná likvidace zařízení staveniště vč.případných nutných přípojek energií pro účely provedení stavby"</t>
  </si>
  <si>
    <t>VRN4</t>
  </si>
  <si>
    <t>Inženýrská činnost</t>
  </si>
  <si>
    <t>042903000</t>
  </si>
  <si>
    <t>Inženýrská činnost posudky ostatní posudky</t>
  </si>
  <si>
    <t>-370622280</t>
  </si>
  <si>
    <t>https://podminky.urs.cz/item/CS_URS_2023_01/042903000</t>
  </si>
  <si>
    <t>"laboratorní rozbory - výluhy sypaniny, výkopku"</t>
  </si>
  <si>
    <t>043002000</t>
  </si>
  <si>
    <t>Hlavní tituly průvodních činností a nákladů inženýrská činnost zkoušky a ostatní měření</t>
  </si>
  <si>
    <t>1184767792</t>
  </si>
  <si>
    <t>https://podminky.urs.cz/item/CS_URS_2023_01/043002000</t>
  </si>
  <si>
    <t>" dle ČSN , TP,TPG, ostatních předpisů, kompletní revize, kompletní tlakové zkoušky"</t>
  </si>
  <si>
    <t>049103000</t>
  </si>
  <si>
    <t>Inženýrská činnost inženýrská činnost ostatní náklady vzniklé v souvislosti s realizací stavby</t>
  </si>
  <si>
    <t>218506480</t>
  </si>
  <si>
    <t>https://podminky.urs.cz/item/CS_URS_2023_01/049103000</t>
  </si>
  <si>
    <t xml:space="preserve">"dokladová část dodavatele stavby - evid. odpadů, staveb. deník aj." </t>
  </si>
  <si>
    <t>VRN9</t>
  </si>
  <si>
    <t>Ostatní náklady</t>
  </si>
  <si>
    <t>091002000</t>
  </si>
  <si>
    <t>Hlavní tituly průvodních činností a nákladů ostatní náklady související s objektem</t>
  </si>
  <si>
    <t>41084113</t>
  </si>
  <si>
    <t>https://podminky.urs.cz/item/CS_URS_2023_01/091002000</t>
  </si>
  <si>
    <t>"  vytýčení  stávajících podzemních inženýrských sítí před zahájením zemních prací a přeložek"</t>
  </si>
  <si>
    <t>092002000</t>
  </si>
  <si>
    <t>Hlavní tituly průvodních činností a nákladů ostatní náklady související s provozem</t>
  </si>
  <si>
    <t>-762049965</t>
  </si>
  <si>
    <t>https://podminky.urs.cz/item/CS_URS_2023_01/092002000</t>
  </si>
  <si>
    <t>" pasportizace stávajících objektů v blízkosti  stavby před a po ukončení stavby"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</si>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</sst>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9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center" vertical="center"/>
    </xf>
    <xf numFmtId="4" fontId="26" fillId="0" borderId="0" xfId="0" applyNumberFormat="1" applyFont="1" applyAlignment="1" applyProtection="1">
      <alignment horizontal="right" vertical="center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1" fillId="0" borderId="1" xfId="0" applyFont="1" applyBorder="1" applyAlignment="1">
      <alignment horizontal="center" vertical="center"/>
    </xf>
    <xf numFmtId="0" fontId="41" fillId="0" borderId="1" xfId="0" applyFont="1" applyBorder="1" applyAlignment="1">
      <alignment horizontal="center" vertical="center" wrapText="1"/>
    </xf>
    <xf numFmtId="0" fontId="42" fillId="0" borderId="29" xfId="0" applyFont="1" applyBorder="1" applyAlignment="1">
      <alignment horizontal="left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wrapText="1"/>
    </xf>
    <xf numFmtId="49" fontId="43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181411132" TargetMode="External"/><Relationship Id="rId13" Type="http://schemas.openxmlformats.org/officeDocument/2006/relationships/hyperlink" Target="https://podminky.urs.cz/item/CS_URS_2023_01/564831111" TargetMode="External"/><Relationship Id="rId18" Type="http://schemas.openxmlformats.org/officeDocument/2006/relationships/hyperlink" Target="https://podminky.urs.cz/item/CS_URS_2023_01/916131213" TargetMode="External"/><Relationship Id="rId26" Type="http://schemas.openxmlformats.org/officeDocument/2006/relationships/drawing" Target="../drawings/drawing2.xml"/><Relationship Id="rId3" Type="http://schemas.openxmlformats.org/officeDocument/2006/relationships/hyperlink" Target="https://podminky.urs.cz/item/CS_URS_2023_01/122251101" TargetMode="External"/><Relationship Id="rId21" Type="http://schemas.openxmlformats.org/officeDocument/2006/relationships/hyperlink" Target="https://podminky.urs.cz/item/CS_URS_2023_01/997221561" TargetMode="External"/><Relationship Id="rId7" Type="http://schemas.openxmlformats.org/officeDocument/2006/relationships/hyperlink" Target="https://podminky.urs.cz/item/CS_URS_2023_01/111211201" TargetMode="External"/><Relationship Id="rId12" Type="http://schemas.openxmlformats.org/officeDocument/2006/relationships/hyperlink" Target="https://podminky.urs.cz/item/CS_URS_2023_01/339921132" TargetMode="External"/><Relationship Id="rId17" Type="http://schemas.openxmlformats.org/officeDocument/2006/relationships/hyperlink" Target="https://podminky.urs.cz/item/CS_URS_2023_01/899202211" TargetMode="External"/><Relationship Id="rId25" Type="http://schemas.openxmlformats.org/officeDocument/2006/relationships/printerSettings" Target="../printerSettings/printerSettings2.bin"/><Relationship Id="rId2" Type="http://schemas.openxmlformats.org/officeDocument/2006/relationships/hyperlink" Target="https://podminky.urs.cz/item/CS_URS_2023_01/113202111" TargetMode="External"/><Relationship Id="rId16" Type="http://schemas.openxmlformats.org/officeDocument/2006/relationships/hyperlink" Target="https://podminky.urs.cz/item/CS_URS_2023_01/890311811" TargetMode="External"/><Relationship Id="rId20" Type="http://schemas.openxmlformats.org/officeDocument/2006/relationships/hyperlink" Target="https://podminky.urs.cz/item/CS_URS_2023_01/916991121" TargetMode="External"/><Relationship Id="rId1" Type="http://schemas.openxmlformats.org/officeDocument/2006/relationships/hyperlink" Target="https://podminky.urs.cz/item/CS_URS_2023_01/113106123" TargetMode="External"/><Relationship Id="rId6" Type="http://schemas.openxmlformats.org/officeDocument/2006/relationships/hyperlink" Target="https://podminky.urs.cz/item/CS_URS_2023_01/171201231" TargetMode="External"/><Relationship Id="rId11" Type="http://schemas.openxmlformats.org/officeDocument/2006/relationships/hyperlink" Target="https://podminky.urs.cz/item/CS_URS_2023_01/339921131" TargetMode="External"/><Relationship Id="rId24" Type="http://schemas.openxmlformats.org/officeDocument/2006/relationships/hyperlink" Target="https://podminky.urs.cz/item/CS_URS_2023_01/998223011" TargetMode="External"/><Relationship Id="rId5" Type="http://schemas.openxmlformats.org/officeDocument/2006/relationships/hyperlink" Target="https://podminky.urs.cz/item/CS_URS_2023_01/162751119" TargetMode="External"/><Relationship Id="rId15" Type="http://schemas.openxmlformats.org/officeDocument/2006/relationships/hyperlink" Target="https://podminky.urs.cz/item/CS_URS_2023_01/596211112" TargetMode="External"/><Relationship Id="rId23" Type="http://schemas.openxmlformats.org/officeDocument/2006/relationships/hyperlink" Target="https://podminky.urs.cz/item/CS_URS_2023_01/997221615" TargetMode="External"/><Relationship Id="rId10" Type="http://schemas.openxmlformats.org/officeDocument/2006/relationships/hyperlink" Target="https://podminky.urs.cz/item/CS_URS_2023_01/183403253" TargetMode="External"/><Relationship Id="rId19" Type="http://schemas.openxmlformats.org/officeDocument/2006/relationships/hyperlink" Target="https://podminky.urs.cz/item/CS_URS_2023_01/916231213" TargetMode="External"/><Relationship Id="rId4" Type="http://schemas.openxmlformats.org/officeDocument/2006/relationships/hyperlink" Target="https://podminky.urs.cz/item/CS_URS_2023_01/162751117" TargetMode="External"/><Relationship Id="rId9" Type="http://schemas.openxmlformats.org/officeDocument/2006/relationships/hyperlink" Target="https://podminky.urs.cz/item/CS_URS_2023_01/182112121" TargetMode="External"/><Relationship Id="rId14" Type="http://schemas.openxmlformats.org/officeDocument/2006/relationships/hyperlink" Target="https://podminky.urs.cz/item/CS_URS_2023_01/596211110" TargetMode="External"/><Relationship Id="rId22" Type="http://schemas.openxmlformats.org/officeDocument/2006/relationships/hyperlink" Target="https://podminky.urs.cz/item/CS_URS_2023_01/997221569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3_01/966006132" TargetMode="External"/><Relationship Id="rId7" Type="http://schemas.openxmlformats.org/officeDocument/2006/relationships/drawing" Target="../drawings/drawing3.xml"/><Relationship Id="rId2" Type="http://schemas.openxmlformats.org/officeDocument/2006/relationships/hyperlink" Target="https://podminky.urs.cz/item/CS_URS_2023_01/914511112" TargetMode="External"/><Relationship Id="rId1" Type="http://schemas.openxmlformats.org/officeDocument/2006/relationships/hyperlink" Target="https://podminky.urs.cz/item/CS_URS_2023_01/914111111" TargetMode="External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https://podminky.urs.cz/item/CS_URS_2023_01/998223011" TargetMode="External"/><Relationship Id="rId4" Type="http://schemas.openxmlformats.org/officeDocument/2006/relationships/hyperlink" Target="https://podminky.urs.cz/item/CS_URS_2023_01/966006211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030001000" TargetMode="External"/><Relationship Id="rId13" Type="http://schemas.openxmlformats.org/officeDocument/2006/relationships/hyperlink" Target="https://podminky.urs.cz/item/CS_URS_2023_01/092002000" TargetMode="External"/><Relationship Id="rId3" Type="http://schemas.openxmlformats.org/officeDocument/2006/relationships/hyperlink" Target="https://podminky.urs.cz/item/CS_URS_2023_01/012303000" TargetMode="External"/><Relationship Id="rId7" Type="http://schemas.openxmlformats.org/officeDocument/2006/relationships/hyperlink" Target="https://podminky.urs.cz/item/CS_URS_2023_01/013294000" TargetMode="External"/><Relationship Id="rId12" Type="http://schemas.openxmlformats.org/officeDocument/2006/relationships/hyperlink" Target="https://podminky.urs.cz/item/CS_URS_2023_01/091002000" TargetMode="External"/><Relationship Id="rId2" Type="http://schemas.openxmlformats.org/officeDocument/2006/relationships/hyperlink" Target="https://podminky.urs.cz/item/CS_URS_2023_01/012203000" TargetMode="External"/><Relationship Id="rId1" Type="http://schemas.openxmlformats.org/officeDocument/2006/relationships/hyperlink" Target="https://podminky.urs.cz/item/CS_URS_2023_01/012103000" TargetMode="External"/><Relationship Id="rId6" Type="http://schemas.openxmlformats.org/officeDocument/2006/relationships/hyperlink" Target="https://podminky.urs.cz/item/CS_URS_2023_01/013254000" TargetMode="External"/><Relationship Id="rId11" Type="http://schemas.openxmlformats.org/officeDocument/2006/relationships/hyperlink" Target="https://podminky.urs.cz/item/CS_URS_2023_01/049103000" TargetMode="External"/><Relationship Id="rId5" Type="http://schemas.openxmlformats.org/officeDocument/2006/relationships/hyperlink" Target="https://podminky.urs.cz/item/CS_URS_2023_01/013244000" TargetMode="External"/><Relationship Id="rId15" Type="http://schemas.openxmlformats.org/officeDocument/2006/relationships/drawing" Target="../drawings/drawing5.xml"/><Relationship Id="rId10" Type="http://schemas.openxmlformats.org/officeDocument/2006/relationships/hyperlink" Target="https://podminky.urs.cz/item/CS_URS_2023_01/043002000" TargetMode="External"/><Relationship Id="rId4" Type="http://schemas.openxmlformats.org/officeDocument/2006/relationships/hyperlink" Target="https://podminky.urs.cz/item/CS_URS_2023_01/012403000" TargetMode="External"/><Relationship Id="rId9" Type="http://schemas.openxmlformats.org/officeDocument/2006/relationships/hyperlink" Target="https://podminky.urs.cz/item/CS_URS_2023_01/042903000" TargetMode="External"/><Relationship Id="rId14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2"/>
  <sheetViews>
    <sheetView showGridLines="0" tabSelected="1" workbookViewId="0">
      <selection activeCell="A26" sqref="A26:XFD26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72"/>
      <c r="AS2" s="372"/>
      <c r="AT2" s="372"/>
      <c r="AU2" s="372"/>
      <c r="AV2" s="372"/>
      <c r="AW2" s="372"/>
      <c r="AX2" s="372"/>
      <c r="AY2" s="372"/>
      <c r="AZ2" s="372"/>
      <c r="BA2" s="372"/>
      <c r="BB2" s="372"/>
      <c r="BC2" s="372"/>
      <c r="BD2" s="372"/>
      <c r="BE2" s="372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56" t="s">
        <v>14</v>
      </c>
      <c r="L5" s="357"/>
      <c r="M5" s="357"/>
      <c r="N5" s="357"/>
      <c r="O5" s="357"/>
      <c r="P5" s="357"/>
      <c r="Q5" s="357"/>
      <c r="R5" s="357"/>
      <c r="S5" s="357"/>
      <c r="T5" s="357"/>
      <c r="U5" s="357"/>
      <c r="V5" s="357"/>
      <c r="W5" s="357"/>
      <c r="X5" s="357"/>
      <c r="Y5" s="357"/>
      <c r="Z5" s="357"/>
      <c r="AA5" s="357"/>
      <c r="AB5" s="357"/>
      <c r="AC5" s="357"/>
      <c r="AD5" s="357"/>
      <c r="AE5" s="357"/>
      <c r="AF5" s="357"/>
      <c r="AG5" s="357"/>
      <c r="AH5" s="357"/>
      <c r="AI5" s="357"/>
      <c r="AJ5" s="357"/>
      <c r="AK5" s="357"/>
      <c r="AL5" s="357"/>
      <c r="AM5" s="357"/>
      <c r="AN5" s="357"/>
      <c r="AO5" s="357"/>
      <c r="AP5" s="23"/>
      <c r="AQ5" s="23"/>
      <c r="AR5" s="21"/>
      <c r="BE5" s="353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58" t="s">
        <v>17</v>
      </c>
      <c r="L6" s="357"/>
      <c r="M6" s="357"/>
      <c r="N6" s="357"/>
      <c r="O6" s="357"/>
      <c r="P6" s="357"/>
      <c r="Q6" s="357"/>
      <c r="R6" s="357"/>
      <c r="S6" s="357"/>
      <c r="T6" s="357"/>
      <c r="U6" s="357"/>
      <c r="V6" s="357"/>
      <c r="W6" s="357"/>
      <c r="X6" s="357"/>
      <c r="Y6" s="357"/>
      <c r="Z6" s="357"/>
      <c r="AA6" s="357"/>
      <c r="AB6" s="357"/>
      <c r="AC6" s="357"/>
      <c r="AD6" s="357"/>
      <c r="AE6" s="357"/>
      <c r="AF6" s="357"/>
      <c r="AG6" s="357"/>
      <c r="AH6" s="357"/>
      <c r="AI6" s="357"/>
      <c r="AJ6" s="357"/>
      <c r="AK6" s="357"/>
      <c r="AL6" s="357"/>
      <c r="AM6" s="357"/>
      <c r="AN6" s="357"/>
      <c r="AO6" s="357"/>
      <c r="AP6" s="23"/>
      <c r="AQ6" s="23"/>
      <c r="AR6" s="21"/>
      <c r="BE6" s="354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19</v>
      </c>
      <c r="AO7" s="23"/>
      <c r="AP7" s="23"/>
      <c r="AQ7" s="23"/>
      <c r="AR7" s="21"/>
      <c r="BE7" s="354"/>
      <c r="BS7" s="18" t="s">
        <v>6</v>
      </c>
    </row>
    <row r="8" spans="1:74" s="1" customFormat="1" ht="12" customHeight="1">
      <c r="B8" s="22"/>
      <c r="C8" s="23"/>
      <c r="D8" s="30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23</v>
      </c>
      <c r="AL8" s="23"/>
      <c r="AM8" s="23"/>
      <c r="AN8" s="31" t="s">
        <v>24</v>
      </c>
      <c r="AO8" s="23"/>
      <c r="AP8" s="23"/>
      <c r="AQ8" s="23"/>
      <c r="AR8" s="21"/>
      <c r="BE8" s="354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54"/>
      <c r="BS9" s="18" t="s">
        <v>6</v>
      </c>
    </row>
    <row r="10" spans="1:74" s="1" customFormat="1" ht="12" customHeight="1">
      <c r="B10" s="22"/>
      <c r="C10" s="23"/>
      <c r="D10" s="30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54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29</v>
      </c>
      <c r="AL11" s="23"/>
      <c r="AM11" s="23"/>
      <c r="AN11" s="28" t="s">
        <v>30</v>
      </c>
      <c r="AO11" s="23"/>
      <c r="AP11" s="23"/>
      <c r="AQ11" s="23"/>
      <c r="AR11" s="21"/>
      <c r="BE11" s="354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54"/>
      <c r="BS12" s="18" t="s">
        <v>6</v>
      </c>
    </row>
    <row r="13" spans="1:74" s="1" customFormat="1" ht="12" customHeight="1">
      <c r="B13" s="22"/>
      <c r="C13" s="23"/>
      <c r="D13" s="30" t="s">
        <v>31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26</v>
      </c>
      <c r="AL13" s="23"/>
      <c r="AM13" s="23"/>
      <c r="AN13" s="32" t="s">
        <v>32</v>
      </c>
      <c r="AO13" s="23"/>
      <c r="AP13" s="23"/>
      <c r="AQ13" s="23"/>
      <c r="AR13" s="21"/>
      <c r="BE13" s="354"/>
      <c r="BS13" s="18" t="s">
        <v>6</v>
      </c>
    </row>
    <row r="14" spans="1:74" ht="12.75">
      <c r="B14" s="22"/>
      <c r="C14" s="23"/>
      <c r="D14" s="23"/>
      <c r="E14" s="359" t="s">
        <v>32</v>
      </c>
      <c r="F14" s="360"/>
      <c r="G14" s="360"/>
      <c r="H14" s="360"/>
      <c r="I14" s="360"/>
      <c r="J14" s="360"/>
      <c r="K14" s="360"/>
      <c r="L14" s="360"/>
      <c r="M14" s="360"/>
      <c r="N14" s="360"/>
      <c r="O14" s="360"/>
      <c r="P14" s="360"/>
      <c r="Q14" s="360"/>
      <c r="R14" s="360"/>
      <c r="S14" s="360"/>
      <c r="T14" s="360"/>
      <c r="U14" s="360"/>
      <c r="V14" s="360"/>
      <c r="W14" s="360"/>
      <c r="X14" s="360"/>
      <c r="Y14" s="360"/>
      <c r="Z14" s="360"/>
      <c r="AA14" s="360"/>
      <c r="AB14" s="360"/>
      <c r="AC14" s="360"/>
      <c r="AD14" s="360"/>
      <c r="AE14" s="360"/>
      <c r="AF14" s="360"/>
      <c r="AG14" s="360"/>
      <c r="AH14" s="360"/>
      <c r="AI14" s="360"/>
      <c r="AJ14" s="360"/>
      <c r="AK14" s="30" t="s">
        <v>29</v>
      </c>
      <c r="AL14" s="23"/>
      <c r="AM14" s="23"/>
      <c r="AN14" s="32" t="s">
        <v>32</v>
      </c>
      <c r="AO14" s="23"/>
      <c r="AP14" s="23"/>
      <c r="AQ14" s="23"/>
      <c r="AR14" s="21"/>
      <c r="BE14" s="354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54"/>
      <c r="BS15" s="18" t="s">
        <v>4</v>
      </c>
    </row>
    <row r="16" spans="1:74" s="1" customFormat="1" ht="12" customHeight="1">
      <c r="B16" s="22"/>
      <c r="C16" s="23"/>
      <c r="D16" s="30" t="s">
        <v>33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26</v>
      </c>
      <c r="AL16" s="23"/>
      <c r="AM16" s="23"/>
      <c r="AN16" s="28" t="s">
        <v>34</v>
      </c>
      <c r="AO16" s="23"/>
      <c r="AP16" s="23"/>
      <c r="AQ16" s="23"/>
      <c r="AR16" s="21"/>
      <c r="BE16" s="354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35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29</v>
      </c>
      <c r="AL17" s="23"/>
      <c r="AM17" s="23"/>
      <c r="AN17" s="28" t="s">
        <v>36</v>
      </c>
      <c r="AO17" s="23"/>
      <c r="AP17" s="23"/>
      <c r="AQ17" s="23"/>
      <c r="AR17" s="21"/>
      <c r="BE17" s="354"/>
      <c r="BS17" s="18" t="s">
        <v>37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54"/>
      <c r="BS18" s="18" t="s">
        <v>6</v>
      </c>
    </row>
    <row r="19" spans="1:71" s="1" customFormat="1" ht="12" customHeight="1">
      <c r="B19" s="22"/>
      <c r="C19" s="23"/>
      <c r="D19" s="30" t="s">
        <v>38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54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39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29</v>
      </c>
      <c r="AL20" s="23"/>
      <c r="AM20" s="23"/>
      <c r="AN20" s="28" t="s">
        <v>19</v>
      </c>
      <c r="AO20" s="23"/>
      <c r="AP20" s="23"/>
      <c r="AQ20" s="23"/>
      <c r="AR20" s="21"/>
      <c r="BE20" s="354"/>
      <c r="BS20" s="18" t="s">
        <v>4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54"/>
    </row>
    <row r="22" spans="1:71" s="1" customFormat="1" ht="12" customHeight="1">
      <c r="B22" s="22"/>
      <c r="C22" s="23"/>
      <c r="D22" s="30" t="s">
        <v>40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54"/>
    </row>
    <row r="23" spans="1:71" s="1" customFormat="1" ht="51.95" customHeight="1">
      <c r="B23" s="22"/>
      <c r="C23" s="23"/>
      <c r="D23" s="23"/>
      <c r="E23" s="361" t="s">
        <v>41</v>
      </c>
      <c r="F23" s="361"/>
      <c r="G23" s="361"/>
      <c r="H23" s="361"/>
      <c r="I23" s="361"/>
      <c r="J23" s="361"/>
      <c r="K23" s="361"/>
      <c r="L23" s="361"/>
      <c r="M23" s="361"/>
      <c r="N23" s="361"/>
      <c r="O23" s="361"/>
      <c r="P23" s="361"/>
      <c r="Q23" s="361"/>
      <c r="R23" s="361"/>
      <c r="S23" s="361"/>
      <c r="T23" s="361"/>
      <c r="U23" s="361"/>
      <c r="V23" s="361"/>
      <c r="W23" s="361"/>
      <c r="X23" s="361"/>
      <c r="Y23" s="361"/>
      <c r="Z23" s="361"/>
      <c r="AA23" s="361"/>
      <c r="AB23" s="361"/>
      <c r="AC23" s="361"/>
      <c r="AD23" s="361"/>
      <c r="AE23" s="361"/>
      <c r="AF23" s="361"/>
      <c r="AG23" s="361"/>
      <c r="AH23" s="361"/>
      <c r="AI23" s="361"/>
      <c r="AJ23" s="361"/>
      <c r="AK23" s="361"/>
      <c r="AL23" s="361"/>
      <c r="AM23" s="361"/>
      <c r="AN23" s="361"/>
      <c r="AO23" s="23"/>
      <c r="AP23" s="23"/>
      <c r="AQ23" s="23"/>
      <c r="AR23" s="21"/>
      <c r="BE23" s="354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54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54"/>
    </row>
    <row r="26" spans="1:71" s="2" customFormat="1" ht="21" customHeight="1">
      <c r="A26" s="35"/>
      <c r="B26" s="36"/>
      <c r="C26" s="37"/>
      <c r="D26" s="38" t="s">
        <v>42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62">
        <f>ROUND(AG54,2)</f>
        <v>0</v>
      </c>
      <c r="AL26" s="363"/>
      <c r="AM26" s="363"/>
      <c r="AN26" s="363"/>
      <c r="AO26" s="363"/>
      <c r="AP26" s="37"/>
      <c r="AQ26" s="37"/>
      <c r="AR26" s="40"/>
      <c r="BE26" s="354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54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64" t="s">
        <v>43</v>
      </c>
      <c r="M28" s="364"/>
      <c r="N28" s="364"/>
      <c r="O28" s="364"/>
      <c r="P28" s="364"/>
      <c r="Q28" s="37"/>
      <c r="R28" s="37"/>
      <c r="S28" s="37"/>
      <c r="T28" s="37"/>
      <c r="U28" s="37"/>
      <c r="V28" s="37"/>
      <c r="W28" s="364" t="s">
        <v>44</v>
      </c>
      <c r="X28" s="364"/>
      <c r="Y28" s="364"/>
      <c r="Z28" s="364"/>
      <c r="AA28" s="364"/>
      <c r="AB28" s="364"/>
      <c r="AC28" s="364"/>
      <c r="AD28" s="364"/>
      <c r="AE28" s="364"/>
      <c r="AF28" s="37"/>
      <c r="AG28" s="37"/>
      <c r="AH28" s="37"/>
      <c r="AI28" s="37"/>
      <c r="AJ28" s="37"/>
      <c r="AK28" s="364" t="s">
        <v>45</v>
      </c>
      <c r="AL28" s="364"/>
      <c r="AM28" s="364"/>
      <c r="AN28" s="364"/>
      <c r="AO28" s="364"/>
      <c r="AP28" s="37"/>
      <c r="AQ28" s="37"/>
      <c r="AR28" s="40"/>
      <c r="BE28" s="354"/>
    </row>
    <row r="29" spans="1:71" s="3" customFormat="1" ht="14.45" customHeight="1">
      <c r="B29" s="41"/>
      <c r="C29" s="42"/>
      <c r="D29" s="30" t="s">
        <v>46</v>
      </c>
      <c r="E29" s="42"/>
      <c r="F29" s="30" t="s">
        <v>47</v>
      </c>
      <c r="G29" s="42"/>
      <c r="H29" s="42"/>
      <c r="I29" s="42"/>
      <c r="J29" s="42"/>
      <c r="K29" s="42"/>
      <c r="L29" s="367">
        <v>0.21</v>
      </c>
      <c r="M29" s="366"/>
      <c r="N29" s="366"/>
      <c r="O29" s="366"/>
      <c r="P29" s="366"/>
      <c r="Q29" s="42"/>
      <c r="R29" s="42"/>
      <c r="S29" s="42"/>
      <c r="T29" s="42"/>
      <c r="U29" s="42"/>
      <c r="V29" s="42"/>
      <c r="W29" s="365">
        <f>ROUND(AZ54, 2)</f>
        <v>0</v>
      </c>
      <c r="X29" s="366"/>
      <c r="Y29" s="366"/>
      <c r="Z29" s="366"/>
      <c r="AA29" s="366"/>
      <c r="AB29" s="366"/>
      <c r="AC29" s="366"/>
      <c r="AD29" s="366"/>
      <c r="AE29" s="366"/>
      <c r="AF29" s="42"/>
      <c r="AG29" s="42"/>
      <c r="AH29" s="42"/>
      <c r="AI29" s="42"/>
      <c r="AJ29" s="42"/>
      <c r="AK29" s="365">
        <f>ROUND(AV54, 2)</f>
        <v>0</v>
      </c>
      <c r="AL29" s="366"/>
      <c r="AM29" s="366"/>
      <c r="AN29" s="366"/>
      <c r="AO29" s="366"/>
      <c r="AP29" s="42"/>
      <c r="AQ29" s="42"/>
      <c r="AR29" s="43"/>
      <c r="BE29" s="355"/>
    </row>
    <row r="30" spans="1:71" s="3" customFormat="1" ht="14.45" customHeight="1">
      <c r="B30" s="41"/>
      <c r="C30" s="42"/>
      <c r="D30" s="42"/>
      <c r="E30" s="42"/>
      <c r="F30" s="30" t="s">
        <v>48</v>
      </c>
      <c r="G30" s="42"/>
      <c r="H30" s="42"/>
      <c r="I30" s="42"/>
      <c r="J30" s="42"/>
      <c r="K30" s="42"/>
      <c r="L30" s="367">
        <v>0.15</v>
      </c>
      <c r="M30" s="366"/>
      <c r="N30" s="366"/>
      <c r="O30" s="366"/>
      <c r="P30" s="366"/>
      <c r="Q30" s="42"/>
      <c r="R30" s="42"/>
      <c r="S30" s="42"/>
      <c r="T30" s="42"/>
      <c r="U30" s="42"/>
      <c r="V30" s="42"/>
      <c r="W30" s="365">
        <f>ROUND(BA54, 2)</f>
        <v>0</v>
      </c>
      <c r="X30" s="366"/>
      <c r="Y30" s="366"/>
      <c r="Z30" s="366"/>
      <c r="AA30" s="366"/>
      <c r="AB30" s="366"/>
      <c r="AC30" s="366"/>
      <c r="AD30" s="366"/>
      <c r="AE30" s="366"/>
      <c r="AF30" s="42"/>
      <c r="AG30" s="42"/>
      <c r="AH30" s="42"/>
      <c r="AI30" s="42"/>
      <c r="AJ30" s="42"/>
      <c r="AK30" s="365">
        <f>ROUND(AW54, 2)</f>
        <v>0</v>
      </c>
      <c r="AL30" s="366"/>
      <c r="AM30" s="366"/>
      <c r="AN30" s="366"/>
      <c r="AO30" s="366"/>
      <c r="AP30" s="42"/>
      <c r="AQ30" s="42"/>
      <c r="AR30" s="43"/>
      <c r="BE30" s="355"/>
    </row>
    <row r="31" spans="1:71" s="3" customFormat="1" ht="14.45" hidden="1" customHeight="1">
      <c r="B31" s="41"/>
      <c r="C31" s="42"/>
      <c r="D31" s="42"/>
      <c r="E31" s="42"/>
      <c r="F31" s="30" t="s">
        <v>49</v>
      </c>
      <c r="G31" s="42"/>
      <c r="H31" s="42"/>
      <c r="I31" s="42"/>
      <c r="J31" s="42"/>
      <c r="K31" s="42"/>
      <c r="L31" s="367">
        <v>0.21</v>
      </c>
      <c r="M31" s="366"/>
      <c r="N31" s="366"/>
      <c r="O31" s="366"/>
      <c r="P31" s="366"/>
      <c r="Q31" s="42"/>
      <c r="R31" s="42"/>
      <c r="S31" s="42"/>
      <c r="T31" s="42"/>
      <c r="U31" s="42"/>
      <c r="V31" s="42"/>
      <c r="W31" s="365">
        <f>ROUND(BB54, 2)</f>
        <v>0</v>
      </c>
      <c r="X31" s="366"/>
      <c r="Y31" s="366"/>
      <c r="Z31" s="366"/>
      <c r="AA31" s="366"/>
      <c r="AB31" s="366"/>
      <c r="AC31" s="366"/>
      <c r="AD31" s="366"/>
      <c r="AE31" s="366"/>
      <c r="AF31" s="42"/>
      <c r="AG31" s="42"/>
      <c r="AH31" s="42"/>
      <c r="AI31" s="42"/>
      <c r="AJ31" s="42"/>
      <c r="AK31" s="365">
        <v>0</v>
      </c>
      <c r="AL31" s="366"/>
      <c r="AM31" s="366"/>
      <c r="AN31" s="366"/>
      <c r="AO31" s="366"/>
      <c r="AP31" s="42"/>
      <c r="AQ31" s="42"/>
      <c r="AR31" s="43"/>
      <c r="BE31" s="355"/>
    </row>
    <row r="32" spans="1:71" s="3" customFormat="1" ht="14.45" hidden="1" customHeight="1">
      <c r="B32" s="41"/>
      <c r="C32" s="42"/>
      <c r="D32" s="42"/>
      <c r="E32" s="42"/>
      <c r="F32" s="30" t="s">
        <v>50</v>
      </c>
      <c r="G32" s="42"/>
      <c r="H32" s="42"/>
      <c r="I32" s="42"/>
      <c r="J32" s="42"/>
      <c r="K32" s="42"/>
      <c r="L32" s="367">
        <v>0.15</v>
      </c>
      <c r="M32" s="366"/>
      <c r="N32" s="366"/>
      <c r="O32" s="366"/>
      <c r="P32" s="366"/>
      <c r="Q32" s="42"/>
      <c r="R32" s="42"/>
      <c r="S32" s="42"/>
      <c r="T32" s="42"/>
      <c r="U32" s="42"/>
      <c r="V32" s="42"/>
      <c r="W32" s="365">
        <f>ROUND(BC54, 2)</f>
        <v>0</v>
      </c>
      <c r="X32" s="366"/>
      <c r="Y32" s="366"/>
      <c r="Z32" s="366"/>
      <c r="AA32" s="366"/>
      <c r="AB32" s="366"/>
      <c r="AC32" s="366"/>
      <c r="AD32" s="366"/>
      <c r="AE32" s="366"/>
      <c r="AF32" s="42"/>
      <c r="AG32" s="42"/>
      <c r="AH32" s="42"/>
      <c r="AI32" s="42"/>
      <c r="AJ32" s="42"/>
      <c r="AK32" s="365">
        <v>0</v>
      </c>
      <c r="AL32" s="366"/>
      <c r="AM32" s="366"/>
      <c r="AN32" s="366"/>
      <c r="AO32" s="366"/>
      <c r="AP32" s="42"/>
      <c r="AQ32" s="42"/>
      <c r="AR32" s="43"/>
      <c r="BE32" s="355"/>
    </row>
    <row r="33" spans="1:57" s="3" customFormat="1" ht="14.45" hidden="1" customHeight="1">
      <c r="B33" s="41"/>
      <c r="C33" s="42"/>
      <c r="D33" s="42"/>
      <c r="E33" s="42"/>
      <c r="F33" s="30" t="s">
        <v>51</v>
      </c>
      <c r="G33" s="42"/>
      <c r="H33" s="42"/>
      <c r="I33" s="42"/>
      <c r="J33" s="42"/>
      <c r="K33" s="42"/>
      <c r="L33" s="367">
        <v>0</v>
      </c>
      <c r="M33" s="366"/>
      <c r="N33" s="366"/>
      <c r="O33" s="366"/>
      <c r="P33" s="366"/>
      <c r="Q33" s="42"/>
      <c r="R33" s="42"/>
      <c r="S33" s="42"/>
      <c r="T33" s="42"/>
      <c r="U33" s="42"/>
      <c r="V33" s="42"/>
      <c r="W33" s="365">
        <f>ROUND(BD54, 2)</f>
        <v>0</v>
      </c>
      <c r="X33" s="366"/>
      <c r="Y33" s="366"/>
      <c r="Z33" s="366"/>
      <c r="AA33" s="366"/>
      <c r="AB33" s="366"/>
      <c r="AC33" s="366"/>
      <c r="AD33" s="366"/>
      <c r="AE33" s="366"/>
      <c r="AF33" s="42"/>
      <c r="AG33" s="42"/>
      <c r="AH33" s="42"/>
      <c r="AI33" s="42"/>
      <c r="AJ33" s="42"/>
      <c r="AK33" s="365">
        <v>0</v>
      </c>
      <c r="AL33" s="366"/>
      <c r="AM33" s="366"/>
      <c r="AN33" s="366"/>
      <c r="AO33" s="366"/>
      <c r="AP33" s="42"/>
      <c r="AQ33" s="42"/>
      <c r="AR33" s="43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5"/>
    </row>
    <row r="35" spans="1:57" s="2" customFormat="1" ht="25.9" customHeight="1">
      <c r="A35" s="35"/>
      <c r="B35" s="36"/>
      <c r="C35" s="44"/>
      <c r="D35" s="45" t="s">
        <v>52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53</v>
      </c>
      <c r="U35" s="46"/>
      <c r="V35" s="46"/>
      <c r="W35" s="46"/>
      <c r="X35" s="371" t="s">
        <v>54</v>
      </c>
      <c r="Y35" s="369"/>
      <c r="Z35" s="369"/>
      <c r="AA35" s="369"/>
      <c r="AB35" s="369"/>
      <c r="AC35" s="46"/>
      <c r="AD35" s="46"/>
      <c r="AE35" s="46"/>
      <c r="AF35" s="46"/>
      <c r="AG35" s="46"/>
      <c r="AH35" s="46"/>
      <c r="AI35" s="46"/>
      <c r="AJ35" s="46"/>
      <c r="AK35" s="368">
        <f>SUM(AK26:AK33)</f>
        <v>0</v>
      </c>
      <c r="AL35" s="369"/>
      <c r="AM35" s="369"/>
      <c r="AN35" s="369"/>
      <c r="AO35" s="370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6.95" customHeight="1">
      <c r="A37" s="35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0"/>
      <c r="BE37" s="35"/>
    </row>
    <row r="41" spans="1:57" s="2" customFormat="1" ht="6.95" customHeight="1">
      <c r="A41" s="35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40"/>
      <c r="BE41" s="35"/>
    </row>
    <row r="42" spans="1:57" s="2" customFormat="1" ht="24.95" customHeight="1">
      <c r="A42" s="35"/>
      <c r="B42" s="36"/>
      <c r="C42" s="24" t="s">
        <v>55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0"/>
      <c r="BE42" s="35"/>
    </row>
    <row r="43" spans="1:57" s="2" customFormat="1" ht="6.95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0"/>
      <c r="BE43" s="35"/>
    </row>
    <row r="44" spans="1:57" s="4" customFormat="1" ht="12" customHeight="1">
      <c r="B44" s="52"/>
      <c r="C44" s="30" t="s">
        <v>13</v>
      </c>
      <c r="D44" s="53"/>
      <c r="E44" s="53"/>
      <c r="F44" s="53"/>
      <c r="G44" s="53"/>
      <c r="H44" s="53"/>
      <c r="I44" s="53"/>
      <c r="J44" s="53"/>
      <c r="K44" s="53"/>
      <c r="L44" s="53" t="str">
        <f>K5</f>
        <v>0869-23/3</v>
      </c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4"/>
    </row>
    <row r="45" spans="1:57" s="5" customFormat="1" ht="36.950000000000003" customHeight="1">
      <c r="B45" s="55"/>
      <c r="C45" s="56" t="s">
        <v>16</v>
      </c>
      <c r="D45" s="57"/>
      <c r="E45" s="57"/>
      <c r="F45" s="57"/>
      <c r="G45" s="57"/>
      <c r="H45" s="57"/>
      <c r="I45" s="57"/>
      <c r="J45" s="57"/>
      <c r="K45" s="57"/>
      <c r="L45" s="329" t="str">
        <f>K6</f>
        <v>II/445 Šternberk - chodníky ul.Jesenická - SO 111 Chodník trasa A</v>
      </c>
      <c r="M45" s="330"/>
      <c r="N45" s="330"/>
      <c r="O45" s="330"/>
      <c r="P45" s="330"/>
      <c r="Q45" s="330"/>
      <c r="R45" s="330"/>
      <c r="S45" s="330"/>
      <c r="T45" s="330"/>
      <c r="U45" s="330"/>
      <c r="V45" s="330"/>
      <c r="W45" s="330"/>
      <c r="X45" s="330"/>
      <c r="Y45" s="330"/>
      <c r="Z45" s="330"/>
      <c r="AA45" s="330"/>
      <c r="AB45" s="330"/>
      <c r="AC45" s="330"/>
      <c r="AD45" s="330"/>
      <c r="AE45" s="330"/>
      <c r="AF45" s="330"/>
      <c r="AG45" s="330"/>
      <c r="AH45" s="330"/>
      <c r="AI45" s="330"/>
      <c r="AJ45" s="330"/>
      <c r="AK45" s="330"/>
      <c r="AL45" s="330"/>
      <c r="AM45" s="330"/>
      <c r="AN45" s="330"/>
      <c r="AO45" s="330"/>
      <c r="AP45" s="57"/>
      <c r="AQ45" s="57"/>
      <c r="AR45" s="58"/>
    </row>
    <row r="46" spans="1:57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0"/>
      <c r="BE46" s="35"/>
    </row>
    <row r="47" spans="1:57" s="2" customFormat="1" ht="12" customHeight="1">
      <c r="A47" s="35"/>
      <c r="B47" s="36"/>
      <c r="C47" s="30" t="s">
        <v>21</v>
      </c>
      <c r="D47" s="37"/>
      <c r="E47" s="37"/>
      <c r="F47" s="37"/>
      <c r="G47" s="37"/>
      <c r="H47" s="37"/>
      <c r="I47" s="37"/>
      <c r="J47" s="37"/>
      <c r="K47" s="37"/>
      <c r="L47" s="59" t="str">
        <f>IF(K8="","",K8)</f>
        <v>k.ú. Šternberk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23</v>
      </c>
      <c r="AJ47" s="37"/>
      <c r="AK47" s="37"/>
      <c r="AL47" s="37"/>
      <c r="AM47" s="331" t="str">
        <f>IF(AN8= "","",AN8)</f>
        <v>4. 4. 2023</v>
      </c>
      <c r="AN47" s="331"/>
      <c r="AO47" s="37"/>
      <c r="AP47" s="37"/>
      <c r="AQ47" s="37"/>
      <c r="AR47" s="40"/>
      <c r="BE47" s="35"/>
    </row>
    <row r="48" spans="1:57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0"/>
      <c r="BE48" s="35"/>
    </row>
    <row r="49" spans="1:91" s="2" customFormat="1" ht="15.2" customHeight="1">
      <c r="A49" s="35"/>
      <c r="B49" s="36"/>
      <c r="C49" s="30" t="s">
        <v>25</v>
      </c>
      <c r="D49" s="37"/>
      <c r="E49" s="37"/>
      <c r="F49" s="37"/>
      <c r="G49" s="37"/>
      <c r="H49" s="37"/>
      <c r="I49" s="37"/>
      <c r="J49" s="37"/>
      <c r="K49" s="37"/>
      <c r="L49" s="53" t="str">
        <f>IF(E11= "","",E11)</f>
        <v>Město Šternberk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33</v>
      </c>
      <c r="AJ49" s="37"/>
      <c r="AK49" s="37"/>
      <c r="AL49" s="37"/>
      <c r="AM49" s="338" t="str">
        <f>IF(E17="","",E17)</f>
        <v>Cekr CZ s.r.o.</v>
      </c>
      <c r="AN49" s="339"/>
      <c r="AO49" s="339"/>
      <c r="AP49" s="339"/>
      <c r="AQ49" s="37"/>
      <c r="AR49" s="40"/>
      <c r="AS49" s="332" t="s">
        <v>56</v>
      </c>
      <c r="AT49" s="333"/>
      <c r="AU49" s="61"/>
      <c r="AV49" s="61"/>
      <c r="AW49" s="61"/>
      <c r="AX49" s="61"/>
      <c r="AY49" s="61"/>
      <c r="AZ49" s="61"/>
      <c r="BA49" s="61"/>
      <c r="BB49" s="61"/>
      <c r="BC49" s="61"/>
      <c r="BD49" s="62"/>
      <c r="BE49" s="35"/>
    </row>
    <row r="50" spans="1:91" s="2" customFormat="1" ht="25.7" customHeight="1">
      <c r="A50" s="35"/>
      <c r="B50" s="36"/>
      <c r="C50" s="30" t="s">
        <v>31</v>
      </c>
      <c r="D50" s="37"/>
      <c r="E50" s="37"/>
      <c r="F50" s="37"/>
      <c r="G50" s="37"/>
      <c r="H50" s="37"/>
      <c r="I50" s="37"/>
      <c r="J50" s="37"/>
      <c r="K50" s="37"/>
      <c r="L50" s="53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38</v>
      </c>
      <c r="AJ50" s="37"/>
      <c r="AK50" s="37"/>
      <c r="AL50" s="37"/>
      <c r="AM50" s="338" t="str">
        <f>IF(E20="","",E20)</f>
        <v>Jan Zamykal, CS ÚRS 2023/I</v>
      </c>
      <c r="AN50" s="339"/>
      <c r="AO50" s="339"/>
      <c r="AP50" s="339"/>
      <c r="AQ50" s="37"/>
      <c r="AR50" s="40"/>
      <c r="AS50" s="334"/>
      <c r="AT50" s="335"/>
      <c r="AU50" s="63"/>
      <c r="AV50" s="63"/>
      <c r="AW50" s="63"/>
      <c r="AX50" s="63"/>
      <c r="AY50" s="63"/>
      <c r="AZ50" s="63"/>
      <c r="BA50" s="63"/>
      <c r="BB50" s="63"/>
      <c r="BC50" s="63"/>
      <c r="BD50" s="64"/>
      <c r="BE50" s="35"/>
    </row>
    <row r="51" spans="1:91" s="2" customFormat="1" ht="10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0"/>
      <c r="AS51" s="336"/>
      <c r="AT51" s="337"/>
      <c r="AU51" s="65"/>
      <c r="AV51" s="65"/>
      <c r="AW51" s="65"/>
      <c r="AX51" s="65"/>
      <c r="AY51" s="65"/>
      <c r="AZ51" s="65"/>
      <c r="BA51" s="65"/>
      <c r="BB51" s="65"/>
      <c r="BC51" s="65"/>
      <c r="BD51" s="66"/>
      <c r="BE51" s="35"/>
    </row>
    <row r="52" spans="1:91" s="2" customFormat="1" ht="29.25" customHeight="1">
      <c r="A52" s="35"/>
      <c r="B52" s="36"/>
      <c r="C52" s="340" t="s">
        <v>57</v>
      </c>
      <c r="D52" s="341"/>
      <c r="E52" s="341"/>
      <c r="F52" s="341"/>
      <c r="G52" s="341"/>
      <c r="H52" s="67"/>
      <c r="I52" s="343" t="s">
        <v>58</v>
      </c>
      <c r="J52" s="341"/>
      <c r="K52" s="341"/>
      <c r="L52" s="341"/>
      <c r="M52" s="341"/>
      <c r="N52" s="341"/>
      <c r="O52" s="341"/>
      <c r="P52" s="341"/>
      <c r="Q52" s="341"/>
      <c r="R52" s="341"/>
      <c r="S52" s="341"/>
      <c r="T52" s="341"/>
      <c r="U52" s="341"/>
      <c r="V52" s="341"/>
      <c r="W52" s="341"/>
      <c r="X52" s="341"/>
      <c r="Y52" s="341"/>
      <c r="Z52" s="341"/>
      <c r="AA52" s="341"/>
      <c r="AB52" s="341"/>
      <c r="AC52" s="341"/>
      <c r="AD52" s="341"/>
      <c r="AE52" s="341"/>
      <c r="AF52" s="341"/>
      <c r="AG52" s="342" t="s">
        <v>59</v>
      </c>
      <c r="AH52" s="341"/>
      <c r="AI52" s="341"/>
      <c r="AJ52" s="341"/>
      <c r="AK52" s="341"/>
      <c r="AL52" s="341"/>
      <c r="AM52" s="341"/>
      <c r="AN52" s="343" t="s">
        <v>60</v>
      </c>
      <c r="AO52" s="341"/>
      <c r="AP52" s="341"/>
      <c r="AQ52" s="68" t="s">
        <v>61</v>
      </c>
      <c r="AR52" s="40"/>
      <c r="AS52" s="69" t="s">
        <v>62</v>
      </c>
      <c r="AT52" s="70" t="s">
        <v>63</v>
      </c>
      <c r="AU52" s="70" t="s">
        <v>64</v>
      </c>
      <c r="AV52" s="70" t="s">
        <v>65</v>
      </c>
      <c r="AW52" s="70" t="s">
        <v>66</v>
      </c>
      <c r="AX52" s="70" t="s">
        <v>67</v>
      </c>
      <c r="AY52" s="70" t="s">
        <v>68</v>
      </c>
      <c r="AZ52" s="70" t="s">
        <v>69</v>
      </c>
      <c r="BA52" s="70" t="s">
        <v>70</v>
      </c>
      <c r="BB52" s="70" t="s">
        <v>71</v>
      </c>
      <c r="BC52" s="70" t="s">
        <v>72</v>
      </c>
      <c r="BD52" s="71" t="s">
        <v>73</v>
      </c>
      <c r="BE52" s="35"/>
    </row>
    <row r="53" spans="1:91" s="2" customFormat="1" ht="10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0"/>
      <c r="AS53" s="72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4"/>
      <c r="BE53" s="35"/>
    </row>
    <row r="54" spans="1:91" s="6" customFormat="1" ht="32.450000000000003" customHeight="1">
      <c r="B54" s="75"/>
      <c r="C54" s="76" t="s">
        <v>74</v>
      </c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351">
        <f>ROUND(AG55+AG59,2)</f>
        <v>0</v>
      </c>
      <c r="AH54" s="351"/>
      <c r="AI54" s="351"/>
      <c r="AJ54" s="351"/>
      <c r="AK54" s="351"/>
      <c r="AL54" s="351"/>
      <c r="AM54" s="351"/>
      <c r="AN54" s="352">
        <f t="shared" ref="AN54:AN60" si="0">SUM(AG54,AT54)</f>
        <v>0</v>
      </c>
      <c r="AO54" s="352"/>
      <c r="AP54" s="352"/>
      <c r="AQ54" s="79" t="s">
        <v>19</v>
      </c>
      <c r="AR54" s="80"/>
      <c r="AS54" s="81">
        <f>ROUND(AS55+AS59,2)</f>
        <v>0</v>
      </c>
      <c r="AT54" s="82">
        <f t="shared" ref="AT54:AT60" si="1">ROUND(SUM(AV54:AW54),2)</f>
        <v>0</v>
      </c>
      <c r="AU54" s="83">
        <f>ROUND(AU55+AU59,5)</f>
        <v>0</v>
      </c>
      <c r="AV54" s="82">
        <f>ROUND(AZ54*L29,2)</f>
        <v>0</v>
      </c>
      <c r="AW54" s="82">
        <f>ROUND(BA54*L30,2)</f>
        <v>0</v>
      </c>
      <c r="AX54" s="82">
        <f>ROUND(BB54*L29,2)</f>
        <v>0</v>
      </c>
      <c r="AY54" s="82">
        <f>ROUND(BC54*L30,2)</f>
        <v>0</v>
      </c>
      <c r="AZ54" s="82">
        <f>ROUND(AZ55+AZ59,2)</f>
        <v>0</v>
      </c>
      <c r="BA54" s="82">
        <f>ROUND(BA55+BA59,2)</f>
        <v>0</v>
      </c>
      <c r="BB54" s="82">
        <f>ROUND(BB55+BB59,2)</f>
        <v>0</v>
      </c>
      <c r="BC54" s="82">
        <f>ROUND(BC55+BC59,2)</f>
        <v>0</v>
      </c>
      <c r="BD54" s="84">
        <f>ROUND(BD55+BD59,2)</f>
        <v>0</v>
      </c>
      <c r="BS54" s="85" t="s">
        <v>75</v>
      </c>
      <c r="BT54" s="85" t="s">
        <v>76</v>
      </c>
      <c r="BU54" s="86" t="s">
        <v>77</v>
      </c>
      <c r="BV54" s="85" t="s">
        <v>78</v>
      </c>
      <c r="BW54" s="85" t="s">
        <v>5</v>
      </c>
      <c r="BX54" s="85" t="s">
        <v>79</v>
      </c>
      <c r="CL54" s="85" t="s">
        <v>19</v>
      </c>
    </row>
    <row r="55" spans="1:91" s="7" customFormat="1" ht="16.5" customHeight="1">
      <c r="B55" s="87"/>
      <c r="C55" s="88"/>
      <c r="D55" s="347" t="s">
        <v>80</v>
      </c>
      <c r="E55" s="347"/>
      <c r="F55" s="347"/>
      <c r="G55" s="347"/>
      <c r="H55" s="347"/>
      <c r="I55" s="89"/>
      <c r="J55" s="347" t="s">
        <v>81</v>
      </c>
      <c r="K55" s="347"/>
      <c r="L55" s="347"/>
      <c r="M55" s="347"/>
      <c r="N55" s="347"/>
      <c r="O55" s="347"/>
      <c r="P55" s="347"/>
      <c r="Q55" s="347"/>
      <c r="R55" s="347"/>
      <c r="S55" s="347"/>
      <c r="T55" s="347"/>
      <c r="U55" s="347"/>
      <c r="V55" s="347"/>
      <c r="W55" s="347"/>
      <c r="X55" s="347"/>
      <c r="Y55" s="347"/>
      <c r="Z55" s="347"/>
      <c r="AA55" s="347"/>
      <c r="AB55" s="347"/>
      <c r="AC55" s="347"/>
      <c r="AD55" s="347"/>
      <c r="AE55" s="347"/>
      <c r="AF55" s="347"/>
      <c r="AG55" s="344">
        <f>ROUND(SUM(AG56:AG58),2)</f>
        <v>0</v>
      </c>
      <c r="AH55" s="345"/>
      <c r="AI55" s="345"/>
      <c r="AJ55" s="345"/>
      <c r="AK55" s="345"/>
      <c r="AL55" s="345"/>
      <c r="AM55" s="345"/>
      <c r="AN55" s="346">
        <f t="shared" si="0"/>
        <v>0</v>
      </c>
      <c r="AO55" s="345"/>
      <c r="AP55" s="345"/>
      <c r="AQ55" s="90" t="s">
        <v>82</v>
      </c>
      <c r="AR55" s="91"/>
      <c r="AS55" s="92">
        <f>ROUND(SUM(AS56:AS58),2)</f>
        <v>0</v>
      </c>
      <c r="AT55" s="93">
        <f t="shared" si="1"/>
        <v>0</v>
      </c>
      <c r="AU55" s="94">
        <f>ROUND(SUM(AU56:AU58),5)</f>
        <v>0</v>
      </c>
      <c r="AV55" s="93">
        <f>ROUND(AZ55*L29,2)</f>
        <v>0</v>
      </c>
      <c r="AW55" s="93">
        <f>ROUND(BA55*L30,2)</f>
        <v>0</v>
      </c>
      <c r="AX55" s="93">
        <f>ROUND(BB55*L29,2)</f>
        <v>0</v>
      </c>
      <c r="AY55" s="93">
        <f>ROUND(BC55*L30,2)</f>
        <v>0</v>
      </c>
      <c r="AZ55" s="93">
        <f>ROUND(SUM(AZ56:AZ58),2)</f>
        <v>0</v>
      </c>
      <c r="BA55" s="93">
        <f>ROUND(SUM(BA56:BA58),2)</f>
        <v>0</v>
      </c>
      <c r="BB55" s="93">
        <f>ROUND(SUM(BB56:BB58),2)</f>
        <v>0</v>
      </c>
      <c r="BC55" s="93">
        <f>ROUND(SUM(BC56:BC58),2)</f>
        <v>0</v>
      </c>
      <c r="BD55" s="95">
        <f>ROUND(SUM(BD56:BD58),2)</f>
        <v>0</v>
      </c>
      <c r="BS55" s="96" t="s">
        <v>75</v>
      </c>
      <c r="BT55" s="96" t="s">
        <v>83</v>
      </c>
      <c r="BU55" s="96" t="s">
        <v>77</v>
      </c>
      <c r="BV55" s="96" t="s">
        <v>78</v>
      </c>
      <c r="BW55" s="96" t="s">
        <v>84</v>
      </c>
      <c r="BX55" s="96" t="s">
        <v>5</v>
      </c>
      <c r="CL55" s="96" t="s">
        <v>19</v>
      </c>
      <c r="CM55" s="96" t="s">
        <v>85</v>
      </c>
    </row>
    <row r="56" spans="1:91" s="4" customFormat="1" ht="16.5" customHeight="1">
      <c r="A56" s="97" t="s">
        <v>86</v>
      </c>
      <c r="B56" s="52"/>
      <c r="C56" s="98"/>
      <c r="D56" s="98"/>
      <c r="E56" s="350" t="s">
        <v>87</v>
      </c>
      <c r="F56" s="350"/>
      <c r="G56" s="350"/>
      <c r="H56" s="350"/>
      <c r="I56" s="350"/>
      <c r="J56" s="98"/>
      <c r="K56" s="350" t="s">
        <v>88</v>
      </c>
      <c r="L56" s="350"/>
      <c r="M56" s="350"/>
      <c r="N56" s="350"/>
      <c r="O56" s="350"/>
      <c r="P56" s="350"/>
      <c r="Q56" s="350"/>
      <c r="R56" s="350"/>
      <c r="S56" s="350"/>
      <c r="T56" s="350"/>
      <c r="U56" s="350"/>
      <c r="V56" s="350"/>
      <c r="W56" s="350"/>
      <c r="X56" s="350"/>
      <c r="Y56" s="350"/>
      <c r="Z56" s="350"/>
      <c r="AA56" s="350"/>
      <c r="AB56" s="350"/>
      <c r="AC56" s="350"/>
      <c r="AD56" s="350"/>
      <c r="AE56" s="350"/>
      <c r="AF56" s="350"/>
      <c r="AG56" s="348">
        <f>'SO 111 - Chodník trasa A'!J32</f>
        <v>0</v>
      </c>
      <c r="AH56" s="349"/>
      <c r="AI56" s="349"/>
      <c r="AJ56" s="349"/>
      <c r="AK56" s="349"/>
      <c r="AL56" s="349"/>
      <c r="AM56" s="349"/>
      <c r="AN56" s="348">
        <f t="shared" si="0"/>
        <v>0</v>
      </c>
      <c r="AO56" s="349"/>
      <c r="AP56" s="349"/>
      <c r="AQ56" s="99" t="s">
        <v>89</v>
      </c>
      <c r="AR56" s="54"/>
      <c r="AS56" s="100">
        <v>0</v>
      </c>
      <c r="AT56" s="101">
        <f t="shared" si="1"/>
        <v>0</v>
      </c>
      <c r="AU56" s="102">
        <f>'SO 111 - Chodník trasa A'!P94</f>
        <v>0</v>
      </c>
      <c r="AV56" s="101">
        <f>'SO 111 - Chodník trasa A'!J35</f>
        <v>0</v>
      </c>
      <c r="AW56" s="101">
        <f>'SO 111 - Chodník trasa A'!J36</f>
        <v>0</v>
      </c>
      <c r="AX56" s="101">
        <f>'SO 111 - Chodník trasa A'!J37</f>
        <v>0</v>
      </c>
      <c r="AY56" s="101">
        <f>'SO 111 - Chodník trasa A'!J38</f>
        <v>0</v>
      </c>
      <c r="AZ56" s="101">
        <f>'SO 111 - Chodník trasa A'!F35</f>
        <v>0</v>
      </c>
      <c r="BA56" s="101">
        <f>'SO 111 - Chodník trasa A'!F36</f>
        <v>0</v>
      </c>
      <c r="BB56" s="101">
        <f>'SO 111 - Chodník trasa A'!F37</f>
        <v>0</v>
      </c>
      <c r="BC56" s="101">
        <f>'SO 111 - Chodník trasa A'!F38</f>
        <v>0</v>
      </c>
      <c r="BD56" s="103">
        <f>'SO 111 - Chodník trasa A'!F39</f>
        <v>0</v>
      </c>
      <c r="BT56" s="104" t="s">
        <v>85</v>
      </c>
      <c r="BV56" s="104" t="s">
        <v>78</v>
      </c>
      <c r="BW56" s="104" t="s">
        <v>90</v>
      </c>
      <c r="BX56" s="104" t="s">
        <v>84</v>
      </c>
      <c r="CL56" s="104" t="s">
        <v>19</v>
      </c>
    </row>
    <row r="57" spans="1:91" s="4" customFormat="1" ht="16.5" customHeight="1">
      <c r="A57" s="97" t="s">
        <v>86</v>
      </c>
      <c r="B57" s="52"/>
      <c r="C57" s="98"/>
      <c r="D57" s="98"/>
      <c r="E57" s="350" t="s">
        <v>91</v>
      </c>
      <c r="F57" s="350"/>
      <c r="G57" s="350"/>
      <c r="H57" s="350"/>
      <c r="I57" s="350"/>
      <c r="J57" s="98"/>
      <c r="K57" s="350" t="s">
        <v>92</v>
      </c>
      <c r="L57" s="350"/>
      <c r="M57" s="350"/>
      <c r="N57" s="350"/>
      <c r="O57" s="350"/>
      <c r="P57" s="350"/>
      <c r="Q57" s="350"/>
      <c r="R57" s="350"/>
      <c r="S57" s="350"/>
      <c r="T57" s="350"/>
      <c r="U57" s="350"/>
      <c r="V57" s="350"/>
      <c r="W57" s="350"/>
      <c r="X57" s="350"/>
      <c r="Y57" s="350"/>
      <c r="Z57" s="350"/>
      <c r="AA57" s="350"/>
      <c r="AB57" s="350"/>
      <c r="AC57" s="350"/>
      <c r="AD57" s="350"/>
      <c r="AE57" s="350"/>
      <c r="AF57" s="350"/>
      <c r="AG57" s="348">
        <f>'SO 191 - Dopravní značení...'!J32</f>
        <v>0</v>
      </c>
      <c r="AH57" s="349"/>
      <c r="AI57" s="349"/>
      <c r="AJ57" s="349"/>
      <c r="AK57" s="349"/>
      <c r="AL57" s="349"/>
      <c r="AM57" s="349"/>
      <c r="AN57" s="348">
        <f t="shared" si="0"/>
        <v>0</v>
      </c>
      <c r="AO57" s="349"/>
      <c r="AP57" s="349"/>
      <c r="AQ57" s="99" t="s">
        <v>89</v>
      </c>
      <c r="AR57" s="54"/>
      <c r="AS57" s="100">
        <v>0</v>
      </c>
      <c r="AT57" s="101">
        <f t="shared" si="1"/>
        <v>0</v>
      </c>
      <c r="AU57" s="102">
        <f>'SO 191 - Dopravní značení...'!P88</f>
        <v>0</v>
      </c>
      <c r="AV57" s="101">
        <f>'SO 191 - Dopravní značení...'!J35</f>
        <v>0</v>
      </c>
      <c r="AW57" s="101">
        <f>'SO 191 - Dopravní značení...'!J36</f>
        <v>0</v>
      </c>
      <c r="AX57" s="101">
        <f>'SO 191 - Dopravní značení...'!J37</f>
        <v>0</v>
      </c>
      <c r="AY57" s="101">
        <f>'SO 191 - Dopravní značení...'!J38</f>
        <v>0</v>
      </c>
      <c r="AZ57" s="101">
        <f>'SO 191 - Dopravní značení...'!F35</f>
        <v>0</v>
      </c>
      <c r="BA57" s="101">
        <f>'SO 191 - Dopravní značení...'!F36</f>
        <v>0</v>
      </c>
      <c r="BB57" s="101">
        <f>'SO 191 - Dopravní značení...'!F37</f>
        <v>0</v>
      </c>
      <c r="BC57" s="101">
        <f>'SO 191 - Dopravní značení...'!F38</f>
        <v>0</v>
      </c>
      <c r="BD57" s="103">
        <f>'SO 191 - Dopravní značení...'!F39</f>
        <v>0</v>
      </c>
      <c r="BT57" s="104" t="s">
        <v>85</v>
      </c>
      <c r="BV57" s="104" t="s">
        <v>78</v>
      </c>
      <c r="BW57" s="104" t="s">
        <v>93</v>
      </c>
      <c r="BX57" s="104" t="s">
        <v>84</v>
      </c>
      <c r="CL57" s="104" t="s">
        <v>19</v>
      </c>
    </row>
    <row r="58" spans="1:91" s="4" customFormat="1" ht="16.5" customHeight="1">
      <c r="A58" s="97" t="s">
        <v>86</v>
      </c>
      <c r="B58" s="52"/>
      <c r="C58" s="98"/>
      <c r="D58" s="98"/>
      <c r="E58" s="350" t="s">
        <v>94</v>
      </c>
      <c r="F58" s="350"/>
      <c r="G58" s="350"/>
      <c r="H58" s="350"/>
      <c r="I58" s="350"/>
      <c r="J58" s="98"/>
      <c r="K58" s="350" t="s">
        <v>95</v>
      </c>
      <c r="L58" s="350"/>
      <c r="M58" s="350"/>
      <c r="N58" s="350"/>
      <c r="O58" s="350"/>
      <c r="P58" s="350"/>
      <c r="Q58" s="350"/>
      <c r="R58" s="350"/>
      <c r="S58" s="350"/>
      <c r="T58" s="350"/>
      <c r="U58" s="350"/>
      <c r="V58" s="350"/>
      <c r="W58" s="350"/>
      <c r="X58" s="350"/>
      <c r="Y58" s="350"/>
      <c r="Z58" s="350"/>
      <c r="AA58" s="350"/>
      <c r="AB58" s="350"/>
      <c r="AC58" s="350"/>
      <c r="AD58" s="350"/>
      <c r="AE58" s="350"/>
      <c r="AF58" s="350"/>
      <c r="AG58" s="348">
        <f>'SO 192 - Dočasné dopravní...'!J32</f>
        <v>0</v>
      </c>
      <c r="AH58" s="349"/>
      <c r="AI58" s="349"/>
      <c r="AJ58" s="349"/>
      <c r="AK58" s="349"/>
      <c r="AL58" s="349"/>
      <c r="AM58" s="349"/>
      <c r="AN58" s="348">
        <f t="shared" si="0"/>
        <v>0</v>
      </c>
      <c r="AO58" s="349"/>
      <c r="AP58" s="349"/>
      <c r="AQ58" s="99" t="s">
        <v>89</v>
      </c>
      <c r="AR58" s="54"/>
      <c r="AS58" s="100">
        <v>0</v>
      </c>
      <c r="AT58" s="101">
        <f t="shared" si="1"/>
        <v>0</v>
      </c>
      <c r="AU58" s="102">
        <f>'SO 192 - Dočasné dopravní...'!P87</f>
        <v>0</v>
      </c>
      <c r="AV58" s="101">
        <f>'SO 192 - Dočasné dopravní...'!J35</f>
        <v>0</v>
      </c>
      <c r="AW58" s="101">
        <f>'SO 192 - Dočasné dopravní...'!J36</f>
        <v>0</v>
      </c>
      <c r="AX58" s="101">
        <f>'SO 192 - Dočasné dopravní...'!J37</f>
        <v>0</v>
      </c>
      <c r="AY58" s="101">
        <f>'SO 192 - Dočasné dopravní...'!J38</f>
        <v>0</v>
      </c>
      <c r="AZ58" s="101">
        <f>'SO 192 - Dočasné dopravní...'!F35</f>
        <v>0</v>
      </c>
      <c r="BA58" s="101">
        <f>'SO 192 - Dočasné dopravní...'!F36</f>
        <v>0</v>
      </c>
      <c r="BB58" s="101">
        <f>'SO 192 - Dočasné dopravní...'!F37</f>
        <v>0</v>
      </c>
      <c r="BC58" s="101">
        <f>'SO 192 - Dočasné dopravní...'!F38</f>
        <v>0</v>
      </c>
      <c r="BD58" s="103">
        <f>'SO 192 - Dočasné dopravní...'!F39</f>
        <v>0</v>
      </c>
      <c r="BT58" s="104" t="s">
        <v>85</v>
      </c>
      <c r="BV58" s="104" t="s">
        <v>78</v>
      </c>
      <c r="BW58" s="104" t="s">
        <v>96</v>
      </c>
      <c r="BX58" s="104" t="s">
        <v>84</v>
      </c>
      <c r="CL58" s="104" t="s">
        <v>19</v>
      </c>
    </row>
    <row r="59" spans="1:91" s="7" customFormat="1" ht="16.5" customHeight="1">
      <c r="B59" s="87"/>
      <c r="C59" s="88"/>
      <c r="D59" s="347" t="s">
        <v>97</v>
      </c>
      <c r="E59" s="347"/>
      <c r="F59" s="347"/>
      <c r="G59" s="347"/>
      <c r="H59" s="347"/>
      <c r="I59" s="89"/>
      <c r="J59" s="347" t="s">
        <v>98</v>
      </c>
      <c r="K59" s="347"/>
      <c r="L59" s="347"/>
      <c r="M59" s="347"/>
      <c r="N59" s="347"/>
      <c r="O59" s="347"/>
      <c r="P59" s="347"/>
      <c r="Q59" s="347"/>
      <c r="R59" s="347"/>
      <c r="S59" s="347"/>
      <c r="T59" s="347"/>
      <c r="U59" s="347"/>
      <c r="V59" s="347"/>
      <c r="W59" s="347"/>
      <c r="X59" s="347"/>
      <c r="Y59" s="347"/>
      <c r="Z59" s="347"/>
      <c r="AA59" s="347"/>
      <c r="AB59" s="347"/>
      <c r="AC59" s="347"/>
      <c r="AD59" s="347"/>
      <c r="AE59" s="347"/>
      <c r="AF59" s="347"/>
      <c r="AG59" s="344">
        <f>ROUND(AG60,2)</f>
        <v>0</v>
      </c>
      <c r="AH59" s="345"/>
      <c r="AI59" s="345"/>
      <c r="AJ59" s="345"/>
      <c r="AK59" s="345"/>
      <c r="AL59" s="345"/>
      <c r="AM59" s="345"/>
      <c r="AN59" s="346">
        <f t="shared" si="0"/>
        <v>0</v>
      </c>
      <c r="AO59" s="345"/>
      <c r="AP59" s="345"/>
      <c r="AQ59" s="90" t="s">
        <v>82</v>
      </c>
      <c r="AR59" s="91"/>
      <c r="AS59" s="92">
        <f>ROUND(AS60,2)</f>
        <v>0</v>
      </c>
      <c r="AT59" s="93">
        <f t="shared" si="1"/>
        <v>0</v>
      </c>
      <c r="AU59" s="94">
        <f>ROUND(AU60,5)</f>
        <v>0</v>
      </c>
      <c r="AV59" s="93">
        <f>ROUND(AZ59*L29,2)</f>
        <v>0</v>
      </c>
      <c r="AW59" s="93">
        <f>ROUND(BA59*L30,2)</f>
        <v>0</v>
      </c>
      <c r="AX59" s="93">
        <f>ROUND(BB59*L29,2)</f>
        <v>0</v>
      </c>
      <c r="AY59" s="93">
        <f>ROUND(BC59*L30,2)</f>
        <v>0</v>
      </c>
      <c r="AZ59" s="93">
        <f>ROUND(AZ60,2)</f>
        <v>0</v>
      </c>
      <c r="BA59" s="93">
        <f>ROUND(BA60,2)</f>
        <v>0</v>
      </c>
      <c r="BB59" s="93">
        <f>ROUND(BB60,2)</f>
        <v>0</v>
      </c>
      <c r="BC59" s="93">
        <f>ROUND(BC60,2)</f>
        <v>0</v>
      </c>
      <c r="BD59" s="95">
        <f>ROUND(BD60,2)</f>
        <v>0</v>
      </c>
      <c r="BS59" s="96" t="s">
        <v>75</v>
      </c>
      <c r="BT59" s="96" t="s">
        <v>83</v>
      </c>
      <c r="BU59" s="96" t="s">
        <v>77</v>
      </c>
      <c r="BV59" s="96" t="s">
        <v>78</v>
      </c>
      <c r="BW59" s="96" t="s">
        <v>99</v>
      </c>
      <c r="BX59" s="96" t="s">
        <v>5</v>
      </c>
      <c r="CL59" s="96" t="s">
        <v>19</v>
      </c>
      <c r="CM59" s="96" t="s">
        <v>85</v>
      </c>
    </row>
    <row r="60" spans="1:91" s="4" customFormat="1" ht="16.5" customHeight="1">
      <c r="A60" s="97" t="s">
        <v>86</v>
      </c>
      <c r="B60" s="52"/>
      <c r="C60" s="98"/>
      <c r="D60" s="98"/>
      <c r="E60" s="350" t="s">
        <v>100</v>
      </c>
      <c r="F60" s="350"/>
      <c r="G60" s="350"/>
      <c r="H60" s="350"/>
      <c r="I60" s="350"/>
      <c r="J60" s="98"/>
      <c r="K60" s="350" t="s">
        <v>101</v>
      </c>
      <c r="L60" s="350"/>
      <c r="M60" s="350"/>
      <c r="N60" s="350"/>
      <c r="O60" s="350"/>
      <c r="P60" s="350"/>
      <c r="Q60" s="350"/>
      <c r="R60" s="350"/>
      <c r="S60" s="350"/>
      <c r="T60" s="350"/>
      <c r="U60" s="350"/>
      <c r="V60" s="350"/>
      <c r="W60" s="350"/>
      <c r="X60" s="350"/>
      <c r="Y60" s="350"/>
      <c r="Z60" s="350"/>
      <c r="AA60" s="350"/>
      <c r="AB60" s="350"/>
      <c r="AC60" s="350"/>
      <c r="AD60" s="350"/>
      <c r="AE60" s="350"/>
      <c r="AF60" s="350"/>
      <c r="AG60" s="348">
        <f>'SO 901 - Vedlejší rozpočt...'!J32</f>
        <v>0</v>
      </c>
      <c r="AH60" s="349"/>
      <c r="AI60" s="349"/>
      <c r="AJ60" s="349"/>
      <c r="AK60" s="349"/>
      <c r="AL60" s="349"/>
      <c r="AM60" s="349"/>
      <c r="AN60" s="348">
        <f t="shared" si="0"/>
        <v>0</v>
      </c>
      <c r="AO60" s="349"/>
      <c r="AP60" s="349"/>
      <c r="AQ60" s="99" t="s">
        <v>89</v>
      </c>
      <c r="AR60" s="54"/>
      <c r="AS60" s="105">
        <v>0</v>
      </c>
      <c r="AT60" s="106">
        <f t="shared" si="1"/>
        <v>0</v>
      </c>
      <c r="AU60" s="107">
        <f>'SO 901 - Vedlejší rozpočt...'!P90</f>
        <v>0</v>
      </c>
      <c r="AV60" s="106">
        <f>'SO 901 - Vedlejší rozpočt...'!J35</f>
        <v>0</v>
      </c>
      <c r="AW60" s="106">
        <f>'SO 901 - Vedlejší rozpočt...'!J36</f>
        <v>0</v>
      </c>
      <c r="AX60" s="106">
        <f>'SO 901 - Vedlejší rozpočt...'!J37</f>
        <v>0</v>
      </c>
      <c r="AY60" s="106">
        <f>'SO 901 - Vedlejší rozpočt...'!J38</f>
        <v>0</v>
      </c>
      <c r="AZ60" s="106">
        <f>'SO 901 - Vedlejší rozpočt...'!F35</f>
        <v>0</v>
      </c>
      <c r="BA60" s="106">
        <f>'SO 901 - Vedlejší rozpočt...'!F36</f>
        <v>0</v>
      </c>
      <c r="BB60" s="106">
        <f>'SO 901 - Vedlejší rozpočt...'!F37</f>
        <v>0</v>
      </c>
      <c r="BC60" s="106">
        <f>'SO 901 - Vedlejší rozpočt...'!F38</f>
        <v>0</v>
      </c>
      <c r="BD60" s="108">
        <f>'SO 901 - Vedlejší rozpočt...'!F39</f>
        <v>0</v>
      </c>
      <c r="BT60" s="104" t="s">
        <v>85</v>
      </c>
      <c r="BV60" s="104" t="s">
        <v>78</v>
      </c>
      <c r="BW60" s="104" t="s">
        <v>102</v>
      </c>
      <c r="BX60" s="104" t="s">
        <v>99</v>
      </c>
      <c r="CL60" s="104" t="s">
        <v>19</v>
      </c>
    </row>
    <row r="61" spans="1:91" s="2" customFormat="1" ht="30" customHeight="1">
      <c r="A61" s="35"/>
      <c r="B61" s="36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37"/>
      <c r="AP61" s="37"/>
      <c r="AQ61" s="37"/>
      <c r="AR61" s="40"/>
      <c r="AS61" s="35"/>
      <c r="AT61" s="35"/>
      <c r="AU61" s="35"/>
      <c r="AV61" s="35"/>
      <c r="AW61" s="35"/>
      <c r="AX61" s="35"/>
      <c r="AY61" s="35"/>
      <c r="AZ61" s="35"/>
      <c r="BA61" s="35"/>
      <c r="BB61" s="35"/>
      <c r="BC61" s="35"/>
      <c r="BD61" s="35"/>
      <c r="BE61" s="35"/>
    </row>
    <row r="62" spans="1:91" s="2" customFormat="1" ht="6.95" customHeight="1">
      <c r="A62" s="35"/>
      <c r="B62" s="48"/>
      <c r="C62" s="49"/>
      <c r="D62" s="49"/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  <c r="AA62" s="49"/>
      <c r="AB62" s="49"/>
      <c r="AC62" s="49"/>
      <c r="AD62" s="49"/>
      <c r="AE62" s="49"/>
      <c r="AF62" s="49"/>
      <c r="AG62" s="49"/>
      <c r="AH62" s="49"/>
      <c r="AI62" s="49"/>
      <c r="AJ62" s="49"/>
      <c r="AK62" s="49"/>
      <c r="AL62" s="49"/>
      <c r="AM62" s="49"/>
      <c r="AN62" s="49"/>
      <c r="AO62" s="49"/>
      <c r="AP62" s="49"/>
      <c r="AQ62" s="49"/>
      <c r="AR62" s="40"/>
      <c r="AS62" s="35"/>
      <c r="AT62" s="35"/>
      <c r="AU62" s="35"/>
      <c r="AV62" s="35"/>
      <c r="AW62" s="35"/>
      <c r="AX62" s="35"/>
      <c r="AY62" s="35"/>
      <c r="AZ62" s="35"/>
      <c r="BA62" s="35"/>
      <c r="BB62" s="35"/>
      <c r="BC62" s="35"/>
      <c r="BD62" s="35"/>
      <c r="BE62" s="35"/>
    </row>
  </sheetData>
  <sheetProtection algorithmName="SHA-512" hashValue="xJ67FLRB/r8GOXB0fpnUxAOPwxVmKOZHstzYWoM9NDrwbihmhTORuyJaEDoopIkHNbwf0hZpZ4TIIyaSvtqxuQ==" saltValue="jHCMJehdEkiktmNMIfW5Bpz9zJTbP9GB9WcTL5+NOwlJMpeTmg3kXn7nG7Y28BY3d2W/bCp5XR+TSC/f8fHcSQ==" spinCount="100000" sheet="1" objects="1" scenarios="1" formatColumns="0" formatRows="0"/>
  <mergeCells count="62"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AN60:AP60"/>
    <mergeCell ref="AG60:AM60"/>
    <mergeCell ref="E60:I60"/>
    <mergeCell ref="K60:AF60"/>
    <mergeCell ref="AG54:AM54"/>
    <mergeCell ref="AN54:AP54"/>
    <mergeCell ref="AG58:AM58"/>
    <mergeCell ref="AN58:AP58"/>
    <mergeCell ref="E58:I58"/>
    <mergeCell ref="K58:AF58"/>
    <mergeCell ref="AN59:AP59"/>
    <mergeCell ref="AG59:AM59"/>
    <mergeCell ref="D59:H59"/>
    <mergeCell ref="J59:AF59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L45:AO45"/>
    <mergeCell ref="AM47:AN47"/>
    <mergeCell ref="AS49:AT51"/>
    <mergeCell ref="AM49:AP49"/>
    <mergeCell ref="AM50:AP50"/>
  </mergeCells>
  <hyperlinks>
    <hyperlink ref="A56" location="'SO 111 - Chodník trasa A'!C2" display="/"/>
    <hyperlink ref="A57" location="'SO 191 - Dopravní značení...'!C2" display="/"/>
    <hyperlink ref="A58" location="'SO 192 - Dočasné dopravní...'!C2" display="/"/>
    <hyperlink ref="A60" location="'SO 901 - Vedlejší rozpočt...'!C2" display="/"/>
  </hyperlinks>
  <pageMargins left="0.39374999999999999" right="0.39374999999999999" top="0.39374999999999999" bottom="0.39374999999999999" header="0" footer="0"/>
  <pageSetup paperSize="9" scale="9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1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72"/>
      <c r="M2" s="372"/>
      <c r="N2" s="372"/>
      <c r="O2" s="372"/>
      <c r="P2" s="372"/>
      <c r="Q2" s="372"/>
      <c r="R2" s="372"/>
      <c r="S2" s="372"/>
      <c r="T2" s="372"/>
      <c r="U2" s="372"/>
      <c r="V2" s="372"/>
      <c r="AT2" s="18" t="s">
        <v>90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85</v>
      </c>
    </row>
    <row r="4" spans="1:46" s="1" customFormat="1" ht="24.95" customHeight="1">
      <c r="B4" s="21"/>
      <c r="D4" s="111" t="s">
        <v>103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73" t="str">
        <f>'Rekapitulace stavby'!K6</f>
        <v>II/445 Šternberk - chodníky ul.Jesenická - SO 111 Chodník trasa A</v>
      </c>
      <c r="F7" s="374"/>
      <c r="G7" s="374"/>
      <c r="H7" s="374"/>
      <c r="L7" s="21"/>
    </row>
    <row r="8" spans="1:46" s="1" customFormat="1" ht="12" customHeight="1">
      <c r="B8" s="21"/>
      <c r="D8" s="113" t="s">
        <v>104</v>
      </c>
      <c r="L8" s="21"/>
    </row>
    <row r="9" spans="1:46" s="2" customFormat="1" ht="16.5" customHeight="1">
      <c r="A9" s="35"/>
      <c r="B9" s="40"/>
      <c r="C9" s="35"/>
      <c r="D9" s="35"/>
      <c r="E9" s="373" t="s">
        <v>105</v>
      </c>
      <c r="F9" s="375"/>
      <c r="G9" s="375"/>
      <c r="H9" s="375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3" t="s">
        <v>106</v>
      </c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76" t="s">
        <v>107</v>
      </c>
      <c r="F11" s="375"/>
      <c r="G11" s="375"/>
      <c r="H11" s="375"/>
      <c r="I11" s="35"/>
      <c r="J11" s="35"/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3" t="s">
        <v>18</v>
      </c>
      <c r="E13" s="35"/>
      <c r="F13" s="104" t="s">
        <v>19</v>
      </c>
      <c r="G13" s="35"/>
      <c r="H13" s="35"/>
      <c r="I13" s="113" t="s">
        <v>20</v>
      </c>
      <c r="J13" s="104" t="s">
        <v>19</v>
      </c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21</v>
      </c>
      <c r="E14" s="35"/>
      <c r="F14" s="104" t="s">
        <v>22</v>
      </c>
      <c r="G14" s="35"/>
      <c r="H14" s="35"/>
      <c r="I14" s="113" t="s">
        <v>23</v>
      </c>
      <c r="J14" s="115" t="str">
        <f>'Rekapitulace stavby'!AN8</f>
        <v>4. 4. 2023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25</v>
      </c>
      <c r="E16" s="35"/>
      <c r="F16" s="35"/>
      <c r="G16" s="35"/>
      <c r="H16" s="35"/>
      <c r="I16" s="113" t="s">
        <v>26</v>
      </c>
      <c r="J16" s="104" t="s">
        <v>27</v>
      </c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28</v>
      </c>
      <c r="F17" s="35"/>
      <c r="G17" s="35"/>
      <c r="H17" s="35"/>
      <c r="I17" s="113" t="s">
        <v>29</v>
      </c>
      <c r="J17" s="104" t="s">
        <v>30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3" t="s">
        <v>31</v>
      </c>
      <c r="E19" s="35"/>
      <c r="F19" s="35"/>
      <c r="G19" s="35"/>
      <c r="H19" s="35"/>
      <c r="I19" s="113" t="s">
        <v>26</v>
      </c>
      <c r="J19" s="31" t="str">
        <f>'Rekapitulace stavby'!AN13</f>
        <v>Vyplň údaj</v>
      </c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77" t="str">
        <f>'Rekapitulace stavby'!E14</f>
        <v>Vyplň údaj</v>
      </c>
      <c r="F20" s="378"/>
      <c r="G20" s="378"/>
      <c r="H20" s="378"/>
      <c r="I20" s="113" t="s">
        <v>29</v>
      </c>
      <c r="J20" s="31" t="str">
        <f>'Rekapitulace stavby'!AN14</f>
        <v>Vyplň údaj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3" t="s">
        <v>33</v>
      </c>
      <c r="E22" s="35"/>
      <c r="F22" s="35"/>
      <c r="G22" s="35"/>
      <c r="H22" s="35"/>
      <c r="I22" s="113" t="s">
        <v>26</v>
      </c>
      <c r="J22" s="104" t="s">
        <v>34</v>
      </c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35</v>
      </c>
      <c r="F23" s="35"/>
      <c r="G23" s="35"/>
      <c r="H23" s="35"/>
      <c r="I23" s="113" t="s">
        <v>29</v>
      </c>
      <c r="J23" s="104" t="s">
        <v>36</v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3" t="s">
        <v>38</v>
      </c>
      <c r="E25" s="35"/>
      <c r="F25" s="35"/>
      <c r="G25" s="35"/>
      <c r="H25" s="35"/>
      <c r="I25" s="113" t="s">
        <v>26</v>
      </c>
      <c r="J25" s="104" t="s">
        <v>19</v>
      </c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">
        <v>39</v>
      </c>
      <c r="F26" s="35"/>
      <c r="G26" s="35"/>
      <c r="H26" s="35"/>
      <c r="I26" s="113" t="s">
        <v>29</v>
      </c>
      <c r="J26" s="104" t="s">
        <v>19</v>
      </c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4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3" t="s">
        <v>40</v>
      </c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16"/>
      <c r="B29" s="117"/>
      <c r="C29" s="116"/>
      <c r="D29" s="116"/>
      <c r="E29" s="379" t="s">
        <v>19</v>
      </c>
      <c r="F29" s="379"/>
      <c r="G29" s="379"/>
      <c r="H29" s="379"/>
      <c r="I29" s="116"/>
      <c r="J29" s="116"/>
      <c r="K29" s="116"/>
      <c r="L29" s="118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0" t="s">
        <v>42</v>
      </c>
      <c r="E32" s="35"/>
      <c r="F32" s="35"/>
      <c r="G32" s="35"/>
      <c r="H32" s="35"/>
      <c r="I32" s="35"/>
      <c r="J32" s="121">
        <f>ROUND(J94, 2)</f>
        <v>0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19"/>
      <c r="E33" s="119"/>
      <c r="F33" s="119"/>
      <c r="G33" s="119"/>
      <c r="H33" s="119"/>
      <c r="I33" s="119"/>
      <c r="J33" s="119"/>
      <c r="K33" s="119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2" t="s">
        <v>44</v>
      </c>
      <c r="G34" s="35"/>
      <c r="H34" s="35"/>
      <c r="I34" s="122" t="s">
        <v>43</v>
      </c>
      <c r="J34" s="122" t="s">
        <v>45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3" t="s">
        <v>46</v>
      </c>
      <c r="E35" s="113" t="s">
        <v>47</v>
      </c>
      <c r="F35" s="124">
        <f>ROUND((SUM(BE94:BE310)),  2)</f>
        <v>0</v>
      </c>
      <c r="G35" s="35"/>
      <c r="H35" s="35"/>
      <c r="I35" s="125">
        <v>0.21</v>
      </c>
      <c r="J35" s="124">
        <f>ROUND(((SUM(BE94:BE310))*I35),  2)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3" t="s">
        <v>48</v>
      </c>
      <c r="F36" s="124">
        <f>ROUND((SUM(BF94:BF310)),  2)</f>
        <v>0</v>
      </c>
      <c r="G36" s="35"/>
      <c r="H36" s="35"/>
      <c r="I36" s="125">
        <v>0.15</v>
      </c>
      <c r="J36" s="124">
        <f>ROUND(((SUM(BF94:BF310))*I36),  2)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49</v>
      </c>
      <c r="F37" s="124">
        <f>ROUND((SUM(BG94:BG310)),  2)</f>
        <v>0</v>
      </c>
      <c r="G37" s="35"/>
      <c r="H37" s="35"/>
      <c r="I37" s="125">
        <v>0.21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3" t="s">
        <v>50</v>
      </c>
      <c r="F38" s="124">
        <f>ROUND((SUM(BH94:BH310)),  2)</f>
        <v>0</v>
      </c>
      <c r="G38" s="35"/>
      <c r="H38" s="35"/>
      <c r="I38" s="125">
        <v>0.15</v>
      </c>
      <c r="J38" s="124">
        <f>0</f>
        <v>0</v>
      </c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3" t="s">
        <v>51</v>
      </c>
      <c r="F39" s="124">
        <f>ROUND((SUM(BI94:BI310)),  2)</f>
        <v>0</v>
      </c>
      <c r="G39" s="35"/>
      <c r="H39" s="35"/>
      <c r="I39" s="125">
        <v>0</v>
      </c>
      <c r="J39" s="124">
        <f>0</f>
        <v>0</v>
      </c>
      <c r="K39" s="35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6"/>
      <c r="D41" s="127" t="s">
        <v>52</v>
      </c>
      <c r="E41" s="128"/>
      <c r="F41" s="128"/>
      <c r="G41" s="129" t="s">
        <v>53</v>
      </c>
      <c r="H41" s="130" t="s">
        <v>54</v>
      </c>
      <c r="I41" s="128"/>
      <c r="J41" s="131">
        <f>SUM(J32:J39)</f>
        <v>0</v>
      </c>
      <c r="K41" s="132"/>
      <c r="L41" s="114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33"/>
      <c r="C42" s="134"/>
      <c r="D42" s="134"/>
      <c r="E42" s="134"/>
      <c r="F42" s="134"/>
      <c r="G42" s="134"/>
      <c r="H42" s="134"/>
      <c r="I42" s="134"/>
      <c r="J42" s="134"/>
      <c r="K42" s="134"/>
      <c r="L42" s="114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35"/>
      <c r="C46" s="136"/>
      <c r="D46" s="136"/>
      <c r="E46" s="136"/>
      <c r="F46" s="136"/>
      <c r="G46" s="136"/>
      <c r="H46" s="136"/>
      <c r="I46" s="136"/>
      <c r="J46" s="136"/>
      <c r="K46" s="136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4" t="s">
        <v>108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80" t="str">
        <f>E7</f>
        <v>II/445 Šternberk - chodníky ul.Jesenická - SO 111 Chodník trasa A</v>
      </c>
      <c r="F50" s="381"/>
      <c r="G50" s="381"/>
      <c r="H50" s="381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104</v>
      </c>
      <c r="D51" s="23"/>
      <c r="E51" s="23"/>
      <c r="F51" s="23"/>
      <c r="G51" s="23"/>
      <c r="H51" s="23"/>
      <c r="I51" s="23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80" t="s">
        <v>105</v>
      </c>
      <c r="F52" s="382"/>
      <c r="G52" s="382"/>
      <c r="H52" s="382"/>
      <c r="I52" s="37"/>
      <c r="J52" s="37"/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106</v>
      </c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29" t="str">
        <f>E11</f>
        <v>SO 111 - Chodník trasa A</v>
      </c>
      <c r="F54" s="382"/>
      <c r="G54" s="382"/>
      <c r="H54" s="382"/>
      <c r="I54" s="37"/>
      <c r="J54" s="37"/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>k.ú. Šternberk</v>
      </c>
      <c r="G56" s="37"/>
      <c r="H56" s="37"/>
      <c r="I56" s="30" t="s">
        <v>23</v>
      </c>
      <c r="J56" s="60" t="str">
        <f>IF(J14="","",J14)</f>
        <v>4. 4. 2023</v>
      </c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5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5.2" customHeight="1">
      <c r="A58" s="35"/>
      <c r="B58" s="36"/>
      <c r="C58" s="30" t="s">
        <v>25</v>
      </c>
      <c r="D58" s="37"/>
      <c r="E58" s="37"/>
      <c r="F58" s="28" t="str">
        <f>E17</f>
        <v>Město Šternberk</v>
      </c>
      <c r="G58" s="37"/>
      <c r="H58" s="37"/>
      <c r="I58" s="30" t="s">
        <v>33</v>
      </c>
      <c r="J58" s="33" t="str">
        <f>E23</f>
        <v>Cekr CZ s.r.o.</v>
      </c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5.7" customHeight="1">
      <c r="A59" s="35"/>
      <c r="B59" s="36"/>
      <c r="C59" s="30" t="s">
        <v>31</v>
      </c>
      <c r="D59" s="37"/>
      <c r="E59" s="37"/>
      <c r="F59" s="28" t="str">
        <f>IF(E20="","",E20)</f>
        <v>Vyplň údaj</v>
      </c>
      <c r="G59" s="37"/>
      <c r="H59" s="37"/>
      <c r="I59" s="30" t="s">
        <v>38</v>
      </c>
      <c r="J59" s="33" t="str">
        <f>E26</f>
        <v>Jan Zamykal, CS ÚRS 2023/I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4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7" t="s">
        <v>109</v>
      </c>
      <c r="D61" s="138"/>
      <c r="E61" s="138"/>
      <c r="F61" s="138"/>
      <c r="G61" s="138"/>
      <c r="H61" s="138"/>
      <c r="I61" s="138"/>
      <c r="J61" s="139" t="s">
        <v>110</v>
      </c>
      <c r="K61" s="138"/>
      <c r="L61" s="11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4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9" customHeight="1">
      <c r="A63" s="35"/>
      <c r="B63" s="36"/>
      <c r="C63" s="140" t="s">
        <v>74</v>
      </c>
      <c r="D63" s="37"/>
      <c r="E63" s="37"/>
      <c r="F63" s="37"/>
      <c r="G63" s="37"/>
      <c r="H63" s="37"/>
      <c r="I63" s="37"/>
      <c r="J63" s="78">
        <f>J94</f>
        <v>0</v>
      </c>
      <c r="K63" s="37"/>
      <c r="L63" s="114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111</v>
      </c>
    </row>
    <row r="64" spans="1:47" s="9" customFormat="1" ht="24.95" customHeight="1">
      <c r="B64" s="141"/>
      <c r="C64" s="142"/>
      <c r="D64" s="143" t="s">
        <v>112</v>
      </c>
      <c r="E64" s="144"/>
      <c r="F64" s="144"/>
      <c r="G64" s="144"/>
      <c r="H64" s="144"/>
      <c r="I64" s="144"/>
      <c r="J64" s="145">
        <f>J95</f>
        <v>0</v>
      </c>
      <c r="K64" s="142"/>
      <c r="L64" s="146"/>
    </row>
    <row r="65" spans="1:31" s="10" customFormat="1" ht="19.899999999999999" customHeight="1">
      <c r="B65" s="147"/>
      <c r="C65" s="98"/>
      <c r="D65" s="148" t="s">
        <v>113</v>
      </c>
      <c r="E65" s="149"/>
      <c r="F65" s="149"/>
      <c r="G65" s="149"/>
      <c r="H65" s="149"/>
      <c r="I65" s="149"/>
      <c r="J65" s="150">
        <f>J96</f>
        <v>0</v>
      </c>
      <c r="K65" s="98"/>
      <c r="L65" s="151"/>
    </row>
    <row r="66" spans="1:31" s="10" customFormat="1" ht="19.899999999999999" customHeight="1">
      <c r="B66" s="147"/>
      <c r="C66" s="98"/>
      <c r="D66" s="148" t="s">
        <v>114</v>
      </c>
      <c r="E66" s="149"/>
      <c r="F66" s="149"/>
      <c r="G66" s="149"/>
      <c r="H66" s="149"/>
      <c r="I66" s="149"/>
      <c r="J66" s="150">
        <f>J130</f>
        <v>0</v>
      </c>
      <c r="K66" s="98"/>
      <c r="L66" s="151"/>
    </row>
    <row r="67" spans="1:31" s="10" customFormat="1" ht="19.899999999999999" customHeight="1">
      <c r="B67" s="147"/>
      <c r="C67" s="98"/>
      <c r="D67" s="148" t="s">
        <v>115</v>
      </c>
      <c r="E67" s="149"/>
      <c r="F67" s="149"/>
      <c r="G67" s="149"/>
      <c r="H67" s="149"/>
      <c r="I67" s="149"/>
      <c r="J67" s="150">
        <f>J159</f>
        <v>0</v>
      </c>
      <c r="K67" s="98"/>
      <c r="L67" s="151"/>
    </row>
    <row r="68" spans="1:31" s="10" customFormat="1" ht="19.899999999999999" customHeight="1">
      <c r="B68" s="147"/>
      <c r="C68" s="98"/>
      <c r="D68" s="148" t="s">
        <v>116</v>
      </c>
      <c r="E68" s="149"/>
      <c r="F68" s="149"/>
      <c r="G68" s="149"/>
      <c r="H68" s="149"/>
      <c r="I68" s="149"/>
      <c r="J68" s="150">
        <f>J180</f>
        <v>0</v>
      </c>
      <c r="K68" s="98"/>
      <c r="L68" s="151"/>
    </row>
    <row r="69" spans="1:31" s="10" customFormat="1" ht="19.899999999999999" customHeight="1">
      <c r="B69" s="147"/>
      <c r="C69" s="98"/>
      <c r="D69" s="148" t="s">
        <v>117</v>
      </c>
      <c r="E69" s="149"/>
      <c r="F69" s="149"/>
      <c r="G69" s="149"/>
      <c r="H69" s="149"/>
      <c r="I69" s="149"/>
      <c r="J69" s="150">
        <f>J219</f>
        <v>0</v>
      </c>
      <c r="K69" s="98"/>
      <c r="L69" s="151"/>
    </row>
    <row r="70" spans="1:31" s="10" customFormat="1" ht="19.899999999999999" customHeight="1">
      <c r="B70" s="147"/>
      <c r="C70" s="98"/>
      <c r="D70" s="148" t="s">
        <v>118</v>
      </c>
      <c r="E70" s="149"/>
      <c r="F70" s="149"/>
      <c r="G70" s="149"/>
      <c r="H70" s="149"/>
      <c r="I70" s="149"/>
      <c r="J70" s="150">
        <f>J242</f>
        <v>0</v>
      </c>
      <c r="K70" s="98"/>
      <c r="L70" s="151"/>
    </row>
    <row r="71" spans="1:31" s="10" customFormat="1" ht="19.899999999999999" customHeight="1">
      <c r="B71" s="147"/>
      <c r="C71" s="98"/>
      <c r="D71" s="148" t="s">
        <v>119</v>
      </c>
      <c r="E71" s="149"/>
      <c r="F71" s="149"/>
      <c r="G71" s="149"/>
      <c r="H71" s="149"/>
      <c r="I71" s="149"/>
      <c r="J71" s="150">
        <f>J290</f>
        <v>0</v>
      </c>
      <c r="K71" s="98"/>
      <c r="L71" s="151"/>
    </row>
    <row r="72" spans="1:31" s="10" customFormat="1" ht="19.899999999999999" customHeight="1">
      <c r="B72" s="147"/>
      <c r="C72" s="98"/>
      <c r="D72" s="148" t="s">
        <v>120</v>
      </c>
      <c r="E72" s="149"/>
      <c r="F72" s="149"/>
      <c r="G72" s="149"/>
      <c r="H72" s="149"/>
      <c r="I72" s="149"/>
      <c r="J72" s="150">
        <f>J308</f>
        <v>0</v>
      </c>
      <c r="K72" s="98"/>
      <c r="L72" s="151"/>
    </row>
    <row r="73" spans="1:31" s="2" customFormat="1" ht="21.75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14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5" customHeight="1">
      <c r="A74" s="35"/>
      <c r="B74" s="48"/>
      <c r="C74" s="49"/>
      <c r="D74" s="49"/>
      <c r="E74" s="49"/>
      <c r="F74" s="49"/>
      <c r="G74" s="49"/>
      <c r="H74" s="49"/>
      <c r="I74" s="49"/>
      <c r="J74" s="49"/>
      <c r="K74" s="49"/>
      <c r="L74" s="114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8" spans="1:31" s="2" customFormat="1" ht="6.95" customHeight="1">
      <c r="A78" s="35"/>
      <c r="B78" s="50"/>
      <c r="C78" s="51"/>
      <c r="D78" s="51"/>
      <c r="E78" s="51"/>
      <c r="F78" s="51"/>
      <c r="G78" s="51"/>
      <c r="H78" s="51"/>
      <c r="I78" s="51"/>
      <c r="J78" s="51"/>
      <c r="K78" s="51"/>
      <c r="L78" s="114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24.95" customHeight="1">
      <c r="A79" s="35"/>
      <c r="B79" s="36"/>
      <c r="C79" s="24" t="s">
        <v>121</v>
      </c>
      <c r="D79" s="37"/>
      <c r="E79" s="37"/>
      <c r="F79" s="37"/>
      <c r="G79" s="37"/>
      <c r="H79" s="37"/>
      <c r="I79" s="37"/>
      <c r="J79" s="37"/>
      <c r="K79" s="37"/>
      <c r="L79" s="114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6.95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14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3" s="2" customFormat="1" ht="12" customHeight="1">
      <c r="A81" s="35"/>
      <c r="B81" s="36"/>
      <c r="C81" s="30" t="s">
        <v>16</v>
      </c>
      <c r="D81" s="37"/>
      <c r="E81" s="37"/>
      <c r="F81" s="37"/>
      <c r="G81" s="37"/>
      <c r="H81" s="37"/>
      <c r="I81" s="37"/>
      <c r="J81" s="37"/>
      <c r="K81" s="37"/>
      <c r="L81" s="114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3" s="2" customFormat="1" ht="16.5" customHeight="1">
      <c r="A82" s="35"/>
      <c r="B82" s="36"/>
      <c r="C82" s="37"/>
      <c r="D82" s="37"/>
      <c r="E82" s="380" t="str">
        <f>E7</f>
        <v>II/445 Šternberk - chodníky ul.Jesenická - SO 111 Chodník trasa A</v>
      </c>
      <c r="F82" s="381"/>
      <c r="G82" s="381"/>
      <c r="H82" s="381"/>
      <c r="I82" s="37"/>
      <c r="J82" s="37"/>
      <c r="K82" s="37"/>
      <c r="L82" s="114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3" s="1" customFormat="1" ht="12" customHeight="1">
      <c r="B83" s="22"/>
      <c r="C83" s="30" t="s">
        <v>104</v>
      </c>
      <c r="D83" s="23"/>
      <c r="E83" s="23"/>
      <c r="F83" s="23"/>
      <c r="G83" s="23"/>
      <c r="H83" s="23"/>
      <c r="I83" s="23"/>
      <c r="J83" s="23"/>
      <c r="K83" s="23"/>
      <c r="L83" s="21"/>
    </row>
    <row r="84" spans="1:63" s="2" customFormat="1" ht="16.5" customHeight="1">
      <c r="A84" s="35"/>
      <c r="B84" s="36"/>
      <c r="C84" s="37"/>
      <c r="D84" s="37"/>
      <c r="E84" s="380" t="s">
        <v>105</v>
      </c>
      <c r="F84" s="382"/>
      <c r="G84" s="382"/>
      <c r="H84" s="382"/>
      <c r="I84" s="37"/>
      <c r="J84" s="37"/>
      <c r="K84" s="37"/>
      <c r="L84" s="114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3" s="2" customFormat="1" ht="12" customHeight="1">
      <c r="A85" s="35"/>
      <c r="B85" s="36"/>
      <c r="C85" s="30" t="s">
        <v>106</v>
      </c>
      <c r="D85" s="37"/>
      <c r="E85" s="37"/>
      <c r="F85" s="37"/>
      <c r="G85" s="37"/>
      <c r="H85" s="37"/>
      <c r="I85" s="37"/>
      <c r="J85" s="37"/>
      <c r="K85" s="37"/>
      <c r="L85" s="114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3" s="2" customFormat="1" ht="16.5" customHeight="1">
      <c r="A86" s="35"/>
      <c r="B86" s="36"/>
      <c r="C86" s="37"/>
      <c r="D86" s="37"/>
      <c r="E86" s="329" t="str">
        <f>E11</f>
        <v>SO 111 - Chodník trasa A</v>
      </c>
      <c r="F86" s="382"/>
      <c r="G86" s="382"/>
      <c r="H86" s="382"/>
      <c r="I86" s="37"/>
      <c r="J86" s="37"/>
      <c r="K86" s="37"/>
      <c r="L86" s="114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3" s="2" customFormat="1" ht="6.95" customHeight="1">
      <c r="A87" s="35"/>
      <c r="B87" s="36"/>
      <c r="C87" s="37"/>
      <c r="D87" s="37"/>
      <c r="E87" s="37"/>
      <c r="F87" s="37"/>
      <c r="G87" s="37"/>
      <c r="H87" s="37"/>
      <c r="I87" s="37"/>
      <c r="J87" s="37"/>
      <c r="K87" s="37"/>
      <c r="L87" s="114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3" s="2" customFormat="1" ht="12" customHeight="1">
      <c r="A88" s="35"/>
      <c r="B88" s="36"/>
      <c r="C88" s="30" t="s">
        <v>21</v>
      </c>
      <c r="D88" s="37"/>
      <c r="E88" s="37"/>
      <c r="F88" s="28" t="str">
        <f>F14</f>
        <v>k.ú. Šternberk</v>
      </c>
      <c r="G88" s="37"/>
      <c r="H88" s="37"/>
      <c r="I88" s="30" t="s">
        <v>23</v>
      </c>
      <c r="J88" s="60" t="str">
        <f>IF(J14="","",J14)</f>
        <v>4. 4. 2023</v>
      </c>
      <c r="K88" s="37"/>
      <c r="L88" s="114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3" s="2" customFormat="1" ht="6.95" customHeight="1">
      <c r="A89" s="35"/>
      <c r="B89" s="36"/>
      <c r="C89" s="37"/>
      <c r="D89" s="37"/>
      <c r="E89" s="37"/>
      <c r="F89" s="37"/>
      <c r="G89" s="37"/>
      <c r="H89" s="37"/>
      <c r="I89" s="37"/>
      <c r="J89" s="37"/>
      <c r="K89" s="37"/>
      <c r="L89" s="114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63" s="2" customFormat="1" ht="15.2" customHeight="1">
      <c r="A90" s="35"/>
      <c r="B90" s="36"/>
      <c r="C90" s="30" t="s">
        <v>25</v>
      </c>
      <c r="D90" s="37"/>
      <c r="E90" s="37"/>
      <c r="F90" s="28" t="str">
        <f>E17</f>
        <v>Město Šternberk</v>
      </c>
      <c r="G90" s="37"/>
      <c r="H90" s="37"/>
      <c r="I90" s="30" t="s">
        <v>33</v>
      </c>
      <c r="J90" s="33" t="str">
        <f>E23</f>
        <v>Cekr CZ s.r.o.</v>
      </c>
      <c r="K90" s="37"/>
      <c r="L90" s="114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63" s="2" customFormat="1" ht="25.7" customHeight="1">
      <c r="A91" s="35"/>
      <c r="B91" s="36"/>
      <c r="C91" s="30" t="s">
        <v>31</v>
      </c>
      <c r="D91" s="37"/>
      <c r="E91" s="37"/>
      <c r="F91" s="28" t="str">
        <f>IF(E20="","",E20)</f>
        <v>Vyplň údaj</v>
      </c>
      <c r="G91" s="37"/>
      <c r="H91" s="37"/>
      <c r="I91" s="30" t="s">
        <v>38</v>
      </c>
      <c r="J91" s="33" t="str">
        <f>E26</f>
        <v>Jan Zamykal, CS ÚRS 2023/I</v>
      </c>
      <c r="K91" s="37"/>
      <c r="L91" s="114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63" s="2" customFormat="1" ht="10.35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114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63" s="11" customFormat="1" ht="29.25" customHeight="1">
      <c r="A93" s="152"/>
      <c r="B93" s="153"/>
      <c r="C93" s="154" t="s">
        <v>122</v>
      </c>
      <c r="D93" s="155" t="s">
        <v>61</v>
      </c>
      <c r="E93" s="155" t="s">
        <v>57</v>
      </c>
      <c r="F93" s="155" t="s">
        <v>58</v>
      </c>
      <c r="G93" s="155" t="s">
        <v>123</v>
      </c>
      <c r="H93" s="155" t="s">
        <v>124</v>
      </c>
      <c r="I93" s="155" t="s">
        <v>125</v>
      </c>
      <c r="J93" s="155" t="s">
        <v>110</v>
      </c>
      <c r="K93" s="156" t="s">
        <v>126</v>
      </c>
      <c r="L93" s="157"/>
      <c r="M93" s="69" t="s">
        <v>19</v>
      </c>
      <c r="N93" s="70" t="s">
        <v>46</v>
      </c>
      <c r="O93" s="70" t="s">
        <v>127</v>
      </c>
      <c r="P93" s="70" t="s">
        <v>128</v>
      </c>
      <c r="Q93" s="70" t="s">
        <v>129</v>
      </c>
      <c r="R93" s="70" t="s">
        <v>130</v>
      </c>
      <c r="S93" s="70" t="s">
        <v>131</v>
      </c>
      <c r="T93" s="71" t="s">
        <v>132</v>
      </c>
      <c r="U93" s="152"/>
      <c r="V93" s="152"/>
      <c r="W93" s="152"/>
      <c r="X93" s="152"/>
      <c r="Y93" s="152"/>
      <c r="Z93" s="152"/>
      <c r="AA93" s="152"/>
      <c r="AB93" s="152"/>
      <c r="AC93" s="152"/>
      <c r="AD93" s="152"/>
      <c r="AE93" s="152"/>
    </row>
    <row r="94" spans="1:63" s="2" customFormat="1" ht="22.9" customHeight="1">
      <c r="A94" s="35"/>
      <c r="B94" s="36"/>
      <c r="C94" s="76" t="s">
        <v>133</v>
      </c>
      <c r="D94" s="37"/>
      <c r="E94" s="37"/>
      <c r="F94" s="37"/>
      <c r="G94" s="37"/>
      <c r="H94" s="37"/>
      <c r="I94" s="37"/>
      <c r="J94" s="158">
        <f>BK94</f>
        <v>0</v>
      </c>
      <c r="K94" s="37"/>
      <c r="L94" s="40"/>
      <c r="M94" s="72"/>
      <c r="N94" s="159"/>
      <c r="O94" s="73"/>
      <c r="P94" s="160">
        <f>P95</f>
        <v>0</v>
      </c>
      <c r="Q94" s="73"/>
      <c r="R94" s="160">
        <f>R95</f>
        <v>82.681852519999993</v>
      </c>
      <c r="S94" s="73"/>
      <c r="T94" s="161">
        <f>T95</f>
        <v>5.3810000000000002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8" t="s">
        <v>75</v>
      </c>
      <c r="AU94" s="18" t="s">
        <v>111</v>
      </c>
      <c r="BK94" s="162">
        <f>BK95</f>
        <v>0</v>
      </c>
    </row>
    <row r="95" spans="1:63" s="12" customFormat="1" ht="25.9" customHeight="1">
      <c r="B95" s="163"/>
      <c r="C95" s="164"/>
      <c r="D95" s="165" t="s">
        <v>75</v>
      </c>
      <c r="E95" s="166" t="s">
        <v>134</v>
      </c>
      <c r="F95" s="166" t="s">
        <v>135</v>
      </c>
      <c r="G95" s="164"/>
      <c r="H95" s="164"/>
      <c r="I95" s="167"/>
      <c r="J95" s="168">
        <f>BK95</f>
        <v>0</v>
      </c>
      <c r="K95" s="164"/>
      <c r="L95" s="169"/>
      <c r="M95" s="170"/>
      <c r="N95" s="171"/>
      <c r="O95" s="171"/>
      <c r="P95" s="172">
        <f>P96+P130+P159+P180+P219+P242+P290+P308</f>
        <v>0</v>
      </c>
      <c r="Q95" s="171"/>
      <c r="R95" s="172">
        <f>R96+R130+R159+R180+R219+R242+R290+R308</f>
        <v>82.681852519999993</v>
      </c>
      <c r="S95" s="171"/>
      <c r="T95" s="173">
        <f>T96+T130+T159+T180+T219+T242+T290+T308</f>
        <v>5.3810000000000002</v>
      </c>
      <c r="AR95" s="174" t="s">
        <v>83</v>
      </c>
      <c r="AT95" s="175" t="s">
        <v>75</v>
      </c>
      <c r="AU95" s="175" t="s">
        <v>76</v>
      </c>
      <c r="AY95" s="174" t="s">
        <v>136</v>
      </c>
      <c r="BK95" s="176">
        <f>BK96+BK130+BK159+BK180+BK219+BK242+BK290+BK308</f>
        <v>0</v>
      </c>
    </row>
    <row r="96" spans="1:63" s="12" customFormat="1" ht="22.9" customHeight="1">
      <c r="B96" s="163"/>
      <c r="C96" s="164"/>
      <c r="D96" s="165" t="s">
        <v>75</v>
      </c>
      <c r="E96" s="177" t="s">
        <v>83</v>
      </c>
      <c r="F96" s="177" t="s">
        <v>137</v>
      </c>
      <c r="G96" s="164"/>
      <c r="H96" s="164"/>
      <c r="I96" s="167"/>
      <c r="J96" s="178">
        <f>BK96</f>
        <v>0</v>
      </c>
      <c r="K96" s="164"/>
      <c r="L96" s="169"/>
      <c r="M96" s="170"/>
      <c r="N96" s="171"/>
      <c r="O96" s="171"/>
      <c r="P96" s="172">
        <f>SUM(P97:P129)</f>
        <v>0</v>
      </c>
      <c r="Q96" s="171"/>
      <c r="R96" s="172">
        <f>SUM(R97:R129)</f>
        <v>0</v>
      </c>
      <c r="S96" s="171"/>
      <c r="T96" s="173">
        <f>SUM(T97:T129)</f>
        <v>4.7050000000000001</v>
      </c>
      <c r="AR96" s="174" t="s">
        <v>83</v>
      </c>
      <c r="AT96" s="175" t="s">
        <v>75</v>
      </c>
      <c r="AU96" s="175" t="s">
        <v>83</v>
      </c>
      <c r="AY96" s="174" t="s">
        <v>136</v>
      </c>
      <c r="BK96" s="176">
        <f>SUM(BK97:BK129)</f>
        <v>0</v>
      </c>
    </row>
    <row r="97" spans="1:65" s="2" customFormat="1" ht="37.9" customHeight="1">
      <c r="A97" s="35"/>
      <c r="B97" s="36"/>
      <c r="C97" s="179" t="s">
        <v>83</v>
      </c>
      <c r="D97" s="179" t="s">
        <v>138</v>
      </c>
      <c r="E97" s="180" t="s">
        <v>139</v>
      </c>
      <c r="F97" s="181" t="s">
        <v>140</v>
      </c>
      <c r="G97" s="182" t="s">
        <v>141</v>
      </c>
      <c r="H97" s="183">
        <v>11</v>
      </c>
      <c r="I97" s="184"/>
      <c r="J97" s="185">
        <f>ROUND(I97*H97,2)</f>
        <v>0</v>
      </c>
      <c r="K97" s="181" t="s">
        <v>142</v>
      </c>
      <c r="L97" s="40"/>
      <c r="M97" s="186" t="s">
        <v>19</v>
      </c>
      <c r="N97" s="187" t="s">
        <v>47</v>
      </c>
      <c r="O97" s="65"/>
      <c r="P97" s="188">
        <f>O97*H97</f>
        <v>0</v>
      </c>
      <c r="Q97" s="188">
        <v>0</v>
      </c>
      <c r="R97" s="188">
        <f>Q97*H97</f>
        <v>0</v>
      </c>
      <c r="S97" s="188">
        <v>0.26</v>
      </c>
      <c r="T97" s="189">
        <f>S97*H97</f>
        <v>2.8600000000000003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90" t="s">
        <v>143</v>
      </c>
      <c r="AT97" s="190" t="s">
        <v>138</v>
      </c>
      <c r="AU97" s="190" t="s">
        <v>85</v>
      </c>
      <c r="AY97" s="18" t="s">
        <v>136</v>
      </c>
      <c r="BE97" s="191">
        <f>IF(N97="základní",J97,0)</f>
        <v>0</v>
      </c>
      <c r="BF97" s="191">
        <f>IF(N97="snížená",J97,0)</f>
        <v>0</v>
      </c>
      <c r="BG97" s="191">
        <f>IF(N97="zákl. přenesená",J97,0)</f>
        <v>0</v>
      </c>
      <c r="BH97" s="191">
        <f>IF(N97="sníž. přenesená",J97,0)</f>
        <v>0</v>
      </c>
      <c r="BI97" s="191">
        <f>IF(N97="nulová",J97,0)</f>
        <v>0</v>
      </c>
      <c r="BJ97" s="18" t="s">
        <v>83</v>
      </c>
      <c r="BK97" s="191">
        <f>ROUND(I97*H97,2)</f>
        <v>0</v>
      </c>
      <c r="BL97" s="18" t="s">
        <v>143</v>
      </c>
      <c r="BM97" s="190" t="s">
        <v>144</v>
      </c>
    </row>
    <row r="98" spans="1:65" s="2" customFormat="1" ht="11.25">
      <c r="A98" s="35"/>
      <c r="B98" s="36"/>
      <c r="C98" s="37"/>
      <c r="D98" s="192" t="s">
        <v>145</v>
      </c>
      <c r="E98" s="37"/>
      <c r="F98" s="193" t="s">
        <v>146</v>
      </c>
      <c r="G98" s="37"/>
      <c r="H98" s="37"/>
      <c r="I98" s="194"/>
      <c r="J98" s="37"/>
      <c r="K98" s="37"/>
      <c r="L98" s="40"/>
      <c r="M98" s="195"/>
      <c r="N98" s="196"/>
      <c r="O98" s="65"/>
      <c r="P98" s="65"/>
      <c r="Q98" s="65"/>
      <c r="R98" s="65"/>
      <c r="S98" s="65"/>
      <c r="T98" s="66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8" t="s">
        <v>145</v>
      </c>
      <c r="AU98" s="18" t="s">
        <v>85</v>
      </c>
    </row>
    <row r="99" spans="1:65" s="13" customFormat="1" ht="11.25">
      <c r="B99" s="197"/>
      <c r="C99" s="198"/>
      <c r="D99" s="199" t="s">
        <v>147</v>
      </c>
      <c r="E99" s="200" t="s">
        <v>19</v>
      </c>
      <c r="F99" s="201" t="s">
        <v>148</v>
      </c>
      <c r="G99" s="198"/>
      <c r="H99" s="200" t="s">
        <v>19</v>
      </c>
      <c r="I99" s="202"/>
      <c r="J99" s="198"/>
      <c r="K99" s="198"/>
      <c r="L99" s="203"/>
      <c r="M99" s="204"/>
      <c r="N99" s="205"/>
      <c r="O99" s="205"/>
      <c r="P99" s="205"/>
      <c r="Q99" s="205"/>
      <c r="R99" s="205"/>
      <c r="S99" s="205"/>
      <c r="T99" s="206"/>
      <c r="AT99" s="207" t="s">
        <v>147</v>
      </c>
      <c r="AU99" s="207" t="s">
        <v>85</v>
      </c>
      <c r="AV99" s="13" t="s">
        <v>83</v>
      </c>
      <c r="AW99" s="13" t="s">
        <v>37</v>
      </c>
      <c r="AX99" s="13" t="s">
        <v>76</v>
      </c>
      <c r="AY99" s="207" t="s">
        <v>136</v>
      </c>
    </row>
    <row r="100" spans="1:65" s="13" customFormat="1" ht="11.25">
      <c r="B100" s="197"/>
      <c r="C100" s="198"/>
      <c r="D100" s="199" t="s">
        <v>147</v>
      </c>
      <c r="E100" s="200" t="s">
        <v>19</v>
      </c>
      <c r="F100" s="201" t="s">
        <v>149</v>
      </c>
      <c r="G100" s="198"/>
      <c r="H100" s="200" t="s">
        <v>19</v>
      </c>
      <c r="I100" s="202"/>
      <c r="J100" s="198"/>
      <c r="K100" s="198"/>
      <c r="L100" s="203"/>
      <c r="M100" s="204"/>
      <c r="N100" s="205"/>
      <c r="O100" s="205"/>
      <c r="P100" s="205"/>
      <c r="Q100" s="205"/>
      <c r="R100" s="205"/>
      <c r="S100" s="205"/>
      <c r="T100" s="206"/>
      <c r="AT100" s="207" t="s">
        <v>147</v>
      </c>
      <c r="AU100" s="207" t="s">
        <v>85</v>
      </c>
      <c r="AV100" s="13" t="s">
        <v>83</v>
      </c>
      <c r="AW100" s="13" t="s">
        <v>37</v>
      </c>
      <c r="AX100" s="13" t="s">
        <v>76</v>
      </c>
      <c r="AY100" s="207" t="s">
        <v>136</v>
      </c>
    </row>
    <row r="101" spans="1:65" s="14" customFormat="1" ht="11.25">
      <c r="B101" s="208"/>
      <c r="C101" s="209"/>
      <c r="D101" s="199" t="s">
        <v>147</v>
      </c>
      <c r="E101" s="210" t="s">
        <v>19</v>
      </c>
      <c r="F101" s="211" t="s">
        <v>150</v>
      </c>
      <c r="G101" s="209"/>
      <c r="H101" s="212">
        <v>11</v>
      </c>
      <c r="I101" s="213"/>
      <c r="J101" s="209"/>
      <c r="K101" s="209"/>
      <c r="L101" s="214"/>
      <c r="M101" s="215"/>
      <c r="N101" s="216"/>
      <c r="O101" s="216"/>
      <c r="P101" s="216"/>
      <c r="Q101" s="216"/>
      <c r="R101" s="216"/>
      <c r="S101" s="216"/>
      <c r="T101" s="217"/>
      <c r="AT101" s="218" t="s">
        <v>147</v>
      </c>
      <c r="AU101" s="218" t="s">
        <v>85</v>
      </c>
      <c r="AV101" s="14" t="s">
        <v>85</v>
      </c>
      <c r="AW101" s="14" t="s">
        <v>37</v>
      </c>
      <c r="AX101" s="14" t="s">
        <v>76</v>
      </c>
      <c r="AY101" s="218" t="s">
        <v>136</v>
      </c>
    </row>
    <row r="102" spans="1:65" s="15" customFormat="1" ht="11.25">
      <c r="B102" s="219"/>
      <c r="C102" s="220"/>
      <c r="D102" s="199" t="s">
        <v>147</v>
      </c>
      <c r="E102" s="221" t="s">
        <v>19</v>
      </c>
      <c r="F102" s="222" t="s">
        <v>151</v>
      </c>
      <c r="G102" s="220"/>
      <c r="H102" s="223">
        <v>11</v>
      </c>
      <c r="I102" s="224"/>
      <c r="J102" s="220"/>
      <c r="K102" s="220"/>
      <c r="L102" s="225"/>
      <c r="M102" s="226"/>
      <c r="N102" s="227"/>
      <c r="O102" s="227"/>
      <c r="P102" s="227"/>
      <c r="Q102" s="227"/>
      <c r="R102" s="227"/>
      <c r="S102" s="227"/>
      <c r="T102" s="228"/>
      <c r="AT102" s="229" t="s">
        <v>147</v>
      </c>
      <c r="AU102" s="229" t="s">
        <v>85</v>
      </c>
      <c r="AV102" s="15" t="s">
        <v>143</v>
      </c>
      <c r="AW102" s="15" t="s">
        <v>37</v>
      </c>
      <c r="AX102" s="15" t="s">
        <v>83</v>
      </c>
      <c r="AY102" s="229" t="s">
        <v>136</v>
      </c>
    </row>
    <row r="103" spans="1:65" s="2" customFormat="1" ht="24.2" customHeight="1">
      <c r="A103" s="35"/>
      <c r="B103" s="36"/>
      <c r="C103" s="179" t="s">
        <v>85</v>
      </c>
      <c r="D103" s="179" t="s">
        <v>138</v>
      </c>
      <c r="E103" s="180" t="s">
        <v>152</v>
      </c>
      <c r="F103" s="181" t="s">
        <v>153</v>
      </c>
      <c r="G103" s="182" t="s">
        <v>154</v>
      </c>
      <c r="H103" s="183">
        <v>9</v>
      </c>
      <c r="I103" s="184"/>
      <c r="J103" s="185">
        <f>ROUND(I103*H103,2)</f>
        <v>0</v>
      </c>
      <c r="K103" s="181" t="s">
        <v>142</v>
      </c>
      <c r="L103" s="40"/>
      <c r="M103" s="186" t="s">
        <v>19</v>
      </c>
      <c r="N103" s="187" t="s">
        <v>47</v>
      </c>
      <c r="O103" s="65"/>
      <c r="P103" s="188">
        <f>O103*H103</f>
        <v>0</v>
      </c>
      <c r="Q103" s="188">
        <v>0</v>
      </c>
      <c r="R103" s="188">
        <f>Q103*H103</f>
        <v>0</v>
      </c>
      <c r="S103" s="188">
        <v>0.20499999999999999</v>
      </c>
      <c r="T103" s="189">
        <f>S103*H103</f>
        <v>1.845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90" t="s">
        <v>143</v>
      </c>
      <c r="AT103" s="190" t="s">
        <v>138</v>
      </c>
      <c r="AU103" s="190" t="s">
        <v>85</v>
      </c>
      <c r="AY103" s="18" t="s">
        <v>136</v>
      </c>
      <c r="BE103" s="191">
        <f>IF(N103="základní",J103,0)</f>
        <v>0</v>
      </c>
      <c r="BF103" s="191">
        <f>IF(N103="snížená",J103,0)</f>
        <v>0</v>
      </c>
      <c r="BG103" s="191">
        <f>IF(N103="zákl. přenesená",J103,0)</f>
        <v>0</v>
      </c>
      <c r="BH103" s="191">
        <f>IF(N103="sníž. přenesená",J103,0)</f>
        <v>0</v>
      </c>
      <c r="BI103" s="191">
        <f>IF(N103="nulová",J103,0)</f>
        <v>0</v>
      </c>
      <c r="BJ103" s="18" t="s">
        <v>83</v>
      </c>
      <c r="BK103" s="191">
        <f>ROUND(I103*H103,2)</f>
        <v>0</v>
      </c>
      <c r="BL103" s="18" t="s">
        <v>143</v>
      </c>
      <c r="BM103" s="190" t="s">
        <v>155</v>
      </c>
    </row>
    <row r="104" spans="1:65" s="2" customFormat="1" ht="11.25">
      <c r="A104" s="35"/>
      <c r="B104" s="36"/>
      <c r="C104" s="37"/>
      <c r="D104" s="192" t="s">
        <v>145</v>
      </c>
      <c r="E104" s="37"/>
      <c r="F104" s="193" t="s">
        <v>156</v>
      </c>
      <c r="G104" s="37"/>
      <c r="H104" s="37"/>
      <c r="I104" s="194"/>
      <c r="J104" s="37"/>
      <c r="K104" s="37"/>
      <c r="L104" s="40"/>
      <c r="M104" s="195"/>
      <c r="N104" s="196"/>
      <c r="O104" s="65"/>
      <c r="P104" s="65"/>
      <c r="Q104" s="65"/>
      <c r="R104" s="65"/>
      <c r="S104" s="65"/>
      <c r="T104" s="66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8" t="s">
        <v>145</v>
      </c>
      <c r="AU104" s="18" t="s">
        <v>85</v>
      </c>
    </row>
    <row r="105" spans="1:65" s="13" customFormat="1" ht="11.25">
      <c r="B105" s="197"/>
      <c r="C105" s="198"/>
      <c r="D105" s="199" t="s">
        <v>147</v>
      </c>
      <c r="E105" s="200" t="s">
        <v>19</v>
      </c>
      <c r="F105" s="201" t="s">
        <v>157</v>
      </c>
      <c r="G105" s="198"/>
      <c r="H105" s="200" t="s">
        <v>19</v>
      </c>
      <c r="I105" s="202"/>
      <c r="J105" s="198"/>
      <c r="K105" s="198"/>
      <c r="L105" s="203"/>
      <c r="M105" s="204"/>
      <c r="N105" s="205"/>
      <c r="O105" s="205"/>
      <c r="P105" s="205"/>
      <c r="Q105" s="205"/>
      <c r="R105" s="205"/>
      <c r="S105" s="205"/>
      <c r="T105" s="206"/>
      <c r="AT105" s="207" t="s">
        <v>147</v>
      </c>
      <c r="AU105" s="207" t="s">
        <v>85</v>
      </c>
      <c r="AV105" s="13" t="s">
        <v>83</v>
      </c>
      <c r="AW105" s="13" t="s">
        <v>37</v>
      </c>
      <c r="AX105" s="13" t="s">
        <v>76</v>
      </c>
      <c r="AY105" s="207" t="s">
        <v>136</v>
      </c>
    </row>
    <row r="106" spans="1:65" s="13" customFormat="1" ht="11.25">
      <c r="B106" s="197"/>
      <c r="C106" s="198"/>
      <c r="D106" s="199" t="s">
        <v>147</v>
      </c>
      <c r="E106" s="200" t="s">
        <v>19</v>
      </c>
      <c r="F106" s="201" t="s">
        <v>149</v>
      </c>
      <c r="G106" s="198"/>
      <c r="H106" s="200" t="s">
        <v>19</v>
      </c>
      <c r="I106" s="202"/>
      <c r="J106" s="198"/>
      <c r="K106" s="198"/>
      <c r="L106" s="203"/>
      <c r="M106" s="204"/>
      <c r="N106" s="205"/>
      <c r="O106" s="205"/>
      <c r="P106" s="205"/>
      <c r="Q106" s="205"/>
      <c r="R106" s="205"/>
      <c r="S106" s="205"/>
      <c r="T106" s="206"/>
      <c r="AT106" s="207" t="s">
        <v>147</v>
      </c>
      <c r="AU106" s="207" t="s">
        <v>85</v>
      </c>
      <c r="AV106" s="13" t="s">
        <v>83</v>
      </c>
      <c r="AW106" s="13" t="s">
        <v>37</v>
      </c>
      <c r="AX106" s="13" t="s">
        <v>76</v>
      </c>
      <c r="AY106" s="207" t="s">
        <v>136</v>
      </c>
    </row>
    <row r="107" spans="1:65" s="14" customFormat="1" ht="11.25">
      <c r="B107" s="208"/>
      <c r="C107" s="209"/>
      <c r="D107" s="199" t="s">
        <v>147</v>
      </c>
      <c r="E107" s="210" t="s">
        <v>19</v>
      </c>
      <c r="F107" s="211" t="s">
        <v>158</v>
      </c>
      <c r="G107" s="209"/>
      <c r="H107" s="212">
        <v>9</v>
      </c>
      <c r="I107" s="213"/>
      <c r="J107" s="209"/>
      <c r="K107" s="209"/>
      <c r="L107" s="214"/>
      <c r="M107" s="215"/>
      <c r="N107" s="216"/>
      <c r="O107" s="216"/>
      <c r="P107" s="216"/>
      <c r="Q107" s="216"/>
      <c r="R107" s="216"/>
      <c r="S107" s="216"/>
      <c r="T107" s="217"/>
      <c r="AT107" s="218" t="s">
        <v>147</v>
      </c>
      <c r="AU107" s="218" t="s">
        <v>85</v>
      </c>
      <c r="AV107" s="14" t="s">
        <v>85</v>
      </c>
      <c r="AW107" s="14" t="s">
        <v>37</v>
      </c>
      <c r="AX107" s="14" t="s">
        <v>76</v>
      </c>
      <c r="AY107" s="218" t="s">
        <v>136</v>
      </c>
    </row>
    <row r="108" spans="1:65" s="15" customFormat="1" ht="11.25">
      <c r="B108" s="219"/>
      <c r="C108" s="220"/>
      <c r="D108" s="199" t="s">
        <v>147</v>
      </c>
      <c r="E108" s="221" t="s">
        <v>19</v>
      </c>
      <c r="F108" s="222" t="s">
        <v>151</v>
      </c>
      <c r="G108" s="220"/>
      <c r="H108" s="223">
        <v>9</v>
      </c>
      <c r="I108" s="224"/>
      <c r="J108" s="220"/>
      <c r="K108" s="220"/>
      <c r="L108" s="225"/>
      <c r="M108" s="226"/>
      <c r="N108" s="227"/>
      <c r="O108" s="227"/>
      <c r="P108" s="227"/>
      <c r="Q108" s="227"/>
      <c r="R108" s="227"/>
      <c r="S108" s="227"/>
      <c r="T108" s="228"/>
      <c r="AT108" s="229" t="s">
        <v>147</v>
      </c>
      <c r="AU108" s="229" t="s">
        <v>85</v>
      </c>
      <c r="AV108" s="15" t="s">
        <v>143</v>
      </c>
      <c r="AW108" s="15" t="s">
        <v>37</v>
      </c>
      <c r="AX108" s="15" t="s">
        <v>83</v>
      </c>
      <c r="AY108" s="229" t="s">
        <v>136</v>
      </c>
    </row>
    <row r="109" spans="1:65" s="2" customFormat="1" ht="16.5" customHeight="1">
      <c r="A109" s="35"/>
      <c r="B109" s="36"/>
      <c r="C109" s="179" t="s">
        <v>159</v>
      </c>
      <c r="D109" s="179" t="s">
        <v>138</v>
      </c>
      <c r="E109" s="180" t="s">
        <v>160</v>
      </c>
      <c r="F109" s="181" t="s">
        <v>161</v>
      </c>
      <c r="G109" s="182" t="s">
        <v>162</v>
      </c>
      <c r="H109" s="183">
        <v>16.2</v>
      </c>
      <c r="I109" s="184"/>
      <c r="J109" s="185">
        <f>ROUND(I109*H109,2)</f>
        <v>0</v>
      </c>
      <c r="K109" s="181" t="s">
        <v>142</v>
      </c>
      <c r="L109" s="40"/>
      <c r="M109" s="186" t="s">
        <v>19</v>
      </c>
      <c r="N109" s="187" t="s">
        <v>47</v>
      </c>
      <c r="O109" s="65"/>
      <c r="P109" s="188">
        <f>O109*H109</f>
        <v>0</v>
      </c>
      <c r="Q109" s="188">
        <v>0</v>
      </c>
      <c r="R109" s="188">
        <f>Q109*H109</f>
        <v>0</v>
      </c>
      <c r="S109" s="188">
        <v>0</v>
      </c>
      <c r="T109" s="189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90" t="s">
        <v>143</v>
      </c>
      <c r="AT109" s="190" t="s">
        <v>138</v>
      </c>
      <c r="AU109" s="190" t="s">
        <v>85</v>
      </c>
      <c r="AY109" s="18" t="s">
        <v>136</v>
      </c>
      <c r="BE109" s="191">
        <f>IF(N109="základní",J109,0)</f>
        <v>0</v>
      </c>
      <c r="BF109" s="191">
        <f>IF(N109="snížená",J109,0)</f>
        <v>0</v>
      </c>
      <c r="BG109" s="191">
        <f>IF(N109="zákl. přenesená",J109,0)</f>
        <v>0</v>
      </c>
      <c r="BH109" s="191">
        <f>IF(N109="sníž. přenesená",J109,0)</f>
        <v>0</v>
      </c>
      <c r="BI109" s="191">
        <f>IF(N109="nulová",J109,0)</f>
        <v>0</v>
      </c>
      <c r="BJ109" s="18" t="s">
        <v>83</v>
      </c>
      <c r="BK109" s="191">
        <f>ROUND(I109*H109,2)</f>
        <v>0</v>
      </c>
      <c r="BL109" s="18" t="s">
        <v>143</v>
      </c>
      <c r="BM109" s="190" t="s">
        <v>163</v>
      </c>
    </row>
    <row r="110" spans="1:65" s="2" customFormat="1" ht="11.25">
      <c r="A110" s="35"/>
      <c r="B110" s="36"/>
      <c r="C110" s="37"/>
      <c r="D110" s="192" t="s">
        <v>145</v>
      </c>
      <c r="E110" s="37"/>
      <c r="F110" s="193" t="s">
        <v>164</v>
      </c>
      <c r="G110" s="37"/>
      <c r="H110" s="37"/>
      <c r="I110" s="194"/>
      <c r="J110" s="37"/>
      <c r="K110" s="37"/>
      <c r="L110" s="40"/>
      <c r="M110" s="195"/>
      <c r="N110" s="196"/>
      <c r="O110" s="65"/>
      <c r="P110" s="65"/>
      <c r="Q110" s="65"/>
      <c r="R110" s="65"/>
      <c r="S110" s="65"/>
      <c r="T110" s="66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T110" s="18" t="s">
        <v>145</v>
      </c>
      <c r="AU110" s="18" t="s">
        <v>85</v>
      </c>
    </row>
    <row r="111" spans="1:65" s="13" customFormat="1" ht="11.25">
      <c r="B111" s="197"/>
      <c r="C111" s="198"/>
      <c r="D111" s="199" t="s">
        <v>147</v>
      </c>
      <c r="E111" s="200" t="s">
        <v>19</v>
      </c>
      <c r="F111" s="201" t="s">
        <v>165</v>
      </c>
      <c r="G111" s="198"/>
      <c r="H111" s="200" t="s">
        <v>19</v>
      </c>
      <c r="I111" s="202"/>
      <c r="J111" s="198"/>
      <c r="K111" s="198"/>
      <c r="L111" s="203"/>
      <c r="M111" s="204"/>
      <c r="N111" s="205"/>
      <c r="O111" s="205"/>
      <c r="P111" s="205"/>
      <c r="Q111" s="205"/>
      <c r="R111" s="205"/>
      <c r="S111" s="205"/>
      <c r="T111" s="206"/>
      <c r="AT111" s="207" t="s">
        <v>147</v>
      </c>
      <c r="AU111" s="207" t="s">
        <v>85</v>
      </c>
      <c r="AV111" s="13" t="s">
        <v>83</v>
      </c>
      <c r="AW111" s="13" t="s">
        <v>37</v>
      </c>
      <c r="AX111" s="13" t="s">
        <v>76</v>
      </c>
      <c r="AY111" s="207" t="s">
        <v>136</v>
      </c>
    </row>
    <row r="112" spans="1:65" s="13" customFormat="1" ht="11.25">
      <c r="B112" s="197"/>
      <c r="C112" s="198"/>
      <c r="D112" s="199" t="s">
        <v>147</v>
      </c>
      <c r="E112" s="200" t="s">
        <v>19</v>
      </c>
      <c r="F112" s="201" t="s">
        <v>166</v>
      </c>
      <c r="G112" s="198"/>
      <c r="H112" s="200" t="s">
        <v>19</v>
      </c>
      <c r="I112" s="202"/>
      <c r="J112" s="198"/>
      <c r="K112" s="198"/>
      <c r="L112" s="203"/>
      <c r="M112" s="204"/>
      <c r="N112" s="205"/>
      <c r="O112" s="205"/>
      <c r="P112" s="205"/>
      <c r="Q112" s="205"/>
      <c r="R112" s="205"/>
      <c r="S112" s="205"/>
      <c r="T112" s="206"/>
      <c r="AT112" s="207" t="s">
        <v>147</v>
      </c>
      <c r="AU112" s="207" t="s">
        <v>85</v>
      </c>
      <c r="AV112" s="13" t="s">
        <v>83</v>
      </c>
      <c r="AW112" s="13" t="s">
        <v>37</v>
      </c>
      <c r="AX112" s="13" t="s">
        <v>76</v>
      </c>
      <c r="AY112" s="207" t="s">
        <v>136</v>
      </c>
    </row>
    <row r="113" spans="1:65" s="14" customFormat="1" ht="11.25">
      <c r="B113" s="208"/>
      <c r="C113" s="209"/>
      <c r="D113" s="199" t="s">
        <v>147</v>
      </c>
      <c r="E113" s="210" t="s">
        <v>19</v>
      </c>
      <c r="F113" s="211" t="s">
        <v>167</v>
      </c>
      <c r="G113" s="209"/>
      <c r="H113" s="212">
        <v>16.2</v>
      </c>
      <c r="I113" s="213"/>
      <c r="J113" s="209"/>
      <c r="K113" s="209"/>
      <c r="L113" s="214"/>
      <c r="M113" s="215"/>
      <c r="N113" s="216"/>
      <c r="O113" s="216"/>
      <c r="P113" s="216"/>
      <c r="Q113" s="216"/>
      <c r="R113" s="216"/>
      <c r="S113" s="216"/>
      <c r="T113" s="217"/>
      <c r="AT113" s="218" t="s">
        <v>147</v>
      </c>
      <c r="AU113" s="218" t="s">
        <v>85</v>
      </c>
      <c r="AV113" s="14" t="s">
        <v>85</v>
      </c>
      <c r="AW113" s="14" t="s">
        <v>37</v>
      </c>
      <c r="AX113" s="14" t="s">
        <v>76</v>
      </c>
      <c r="AY113" s="218" t="s">
        <v>136</v>
      </c>
    </row>
    <row r="114" spans="1:65" s="15" customFormat="1" ht="11.25">
      <c r="B114" s="219"/>
      <c r="C114" s="220"/>
      <c r="D114" s="199" t="s">
        <v>147</v>
      </c>
      <c r="E114" s="221" t="s">
        <v>19</v>
      </c>
      <c r="F114" s="222" t="s">
        <v>151</v>
      </c>
      <c r="G114" s="220"/>
      <c r="H114" s="223">
        <v>16.2</v>
      </c>
      <c r="I114" s="224"/>
      <c r="J114" s="220"/>
      <c r="K114" s="220"/>
      <c r="L114" s="225"/>
      <c r="M114" s="226"/>
      <c r="N114" s="227"/>
      <c r="O114" s="227"/>
      <c r="P114" s="227"/>
      <c r="Q114" s="227"/>
      <c r="R114" s="227"/>
      <c r="S114" s="227"/>
      <c r="T114" s="228"/>
      <c r="AT114" s="229" t="s">
        <v>147</v>
      </c>
      <c r="AU114" s="229" t="s">
        <v>85</v>
      </c>
      <c r="AV114" s="15" t="s">
        <v>143</v>
      </c>
      <c r="AW114" s="15" t="s">
        <v>37</v>
      </c>
      <c r="AX114" s="15" t="s">
        <v>83</v>
      </c>
      <c r="AY114" s="229" t="s">
        <v>136</v>
      </c>
    </row>
    <row r="115" spans="1:65" s="2" customFormat="1" ht="37.9" customHeight="1">
      <c r="A115" s="35"/>
      <c r="B115" s="36"/>
      <c r="C115" s="179" t="s">
        <v>143</v>
      </c>
      <c r="D115" s="179" t="s">
        <v>138</v>
      </c>
      <c r="E115" s="180" t="s">
        <v>168</v>
      </c>
      <c r="F115" s="181" t="s">
        <v>169</v>
      </c>
      <c r="G115" s="182" t="s">
        <v>162</v>
      </c>
      <c r="H115" s="183">
        <v>16.2</v>
      </c>
      <c r="I115" s="184"/>
      <c r="J115" s="185">
        <f>ROUND(I115*H115,2)</f>
        <v>0</v>
      </c>
      <c r="K115" s="181" t="s">
        <v>142</v>
      </c>
      <c r="L115" s="40"/>
      <c r="M115" s="186" t="s">
        <v>19</v>
      </c>
      <c r="N115" s="187" t="s">
        <v>47</v>
      </c>
      <c r="O115" s="65"/>
      <c r="P115" s="188">
        <f>O115*H115</f>
        <v>0</v>
      </c>
      <c r="Q115" s="188">
        <v>0</v>
      </c>
      <c r="R115" s="188">
        <f>Q115*H115</f>
        <v>0</v>
      </c>
      <c r="S115" s="188">
        <v>0</v>
      </c>
      <c r="T115" s="189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90" t="s">
        <v>143</v>
      </c>
      <c r="AT115" s="190" t="s">
        <v>138</v>
      </c>
      <c r="AU115" s="190" t="s">
        <v>85</v>
      </c>
      <c r="AY115" s="18" t="s">
        <v>136</v>
      </c>
      <c r="BE115" s="191">
        <f>IF(N115="základní",J115,0)</f>
        <v>0</v>
      </c>
      <c r="BF115" s="191">
        <f>IF(N115="snížená",J115,0)</f>
        <v>0</v>
      </c>
      <c r="BG115" s="191">
        <f>IF(N115="zákl. přenesená",J115,0)</f>
        <v>0</v>
      </c>
      <c r="BH115" s="191">
        <f>IF(N115="sníž. přenesená",J115,0)</f>
        <v>0</v>
      </c>
      <c r="BI115" s="191">
        <f>IF(N115="nulová",J115,0)</f>
        <v>0</v>
      </c>
      <c r="BJ115" s="18" t="s">
        <v>83</v>
      </c>
      <c r="BK115" s="191">
        <f>ROUND(I115*H115,2)</f>
        <v>0</v>
      </c>
      <c r="BL115" s="18" t="s">
        <v>143</v>
      </c>
      <c r="BM115" s="190" t="s">
        <v>170</v>
      </c>
    </row>
    <row r="116" spans="1:65" s="2" customFormat="1" ht="11.25">
      <c r="A116" s="35"/>
      <c r="B116" s="36"/>
      <c r="C116" s="37"/>
      <c r="D116" s="192" t="s">
        <v>145</v>
      </c>
      <c r="E116" s="37"/>
      <c r="F116" s="193" t="s">
        <v>171</v>
      </c>
      <c r="G116" s="37"/>
      <c r="H116" s="37"/>
      <c r="I116" s="194"/>
      <c r="J116" s="37"/>
      <c r="K116" s="37"/>
      <c r="L116" s="40"/>
      <c r="M116" s="195"/>
      <c r="N116" s="196"/>
      <c r="O116" s="65"/>
      <c r="P116" s="65"/>
      <c r="Q116" s="65"/>
      <c r="R116" s="65"/>
      <c r="S116" s="65"/>
      <c r="T116" s="66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8" t="s">
        <v>145</v>
      </c>
      <c r="AU116" s="18" t="s">
        <v>85</v>
      </c>
    </row>
    <row r="117" spans="1:65" s="13" customFormat="1" ht="11.25">
      <c r="B117" s="197"/>
      <c r="C117" s="198"/>
      <c r="D117" s="199" t="s">
        <v>147</v>
      </c>
      <c r="E117" s="200" t="s">
        <v>19</v>
      </c>
      <c r="F117" s="201" t="s">
        <v>172</v>
      </c>
      <c r="G117" s="198"/>
      <c r="H117" s="200" t="s">
        <v>19</v>
      </c>
      <c r="I117" s="202"/>
      <c r="J117" s="198"/>
      <c r="K117" s="198"/>
      <c r="L117" s="203"/>
      <c r="M117" s="204"/>
      <c r="N117" s="205"/>
      <c r="O117" s="205"/>
      <c r="P117" s="205"/>
      <c r="Q117" s="205"/>
      <c r="R117" s="205"/>
      <c r="S117" s="205"/>
      <c r="T117" s="206"/>
      <c r="AT117" s="207" t="s">
        <v>147</v>
      </c>
      <c r="AU117" s="207" t="s">
        <v>85</v>
      </c>
      <c r="AV117" s="13" t="s">
        <v>83</v>
      </c>
      <c r="AW117" s="13" t="s">
        <v>37</v>
      </c>
      <c r="AX117" s="13" t="s">
        <v>76</v>
      </c>
      <c r="AY117" s="207" t="s">
        <v>136</v>
      </c>
    </row>
    <row r="118" spans="1:65" s="14" customFormat="1" ht="11.25">
      <c r="B118" s="208"/>
      <c r="C118" s="209"/>
      <c r="D118" s="199" t="s">
        <v>147</v>
      </c>
      <c r="E118" s="210" t="s">
        <v>19</v>
      </c>
      <c r="F118" s="211" t="s">
        <v>167</v>
      </c>
      <c r="G118" s="209"/>
      <c r="H118" s="212">
        <v>16.2</v>
      </c>
      <c r="I118" s="213"/>
      <c r="J118" s="209"/>
      <c r="K118" s="209"/>
      <c r="L118" s="214"/>
      <c r="M118" s="215"/>
      <c r="N118" s="216"/>
      <c r="O118" s="216"/>
      <c r="P118" s="216"/>
      <c r="Q118" s="216"/>
      <c r="R118" s="216"/>
      <c r="S118" s="216"/>
      <c r="T118" s="217"/>
      <c r="AT118" s="218" t="s">
        <v>147</v>
      </c>
      <c r="AU118" s="218" t="s">
        <v>85</v>
      </c>
      <c r="AV118" s="14" t="s">
        <v>85</v>
      </c>
      <c r="AW118" s="14" t="s">
        <v>37</v>
      </c>
      <c r="AX118" s="14" t="s">
        <v>76</v>
      </c>
      <c r="AY118" s="218" t="s">
        <v>136</v>
      </c>
    </row>
    <row r="119" spans="1:65" s="15" customFormat="1" ht="11.25">
      <c r="B119" s="219"/>
      <c r="C119" s="220"/>
      <c r="D119" s="199" t="s">
        <v>147</v>
      </c>
      <c r="E119" s="221" t="s">
        <v>19</v>
      </c>
      <c r="F119" s="222" t="s">
        <v>151</v>
      </c>
      <c r="G119" s="220"/>
      <c r="H119" s="223">
        <v>16.2</v>
      </c>
      <c r="I119" s="224"/>
      <c r="J119" s="220"/>
      <c r="K119" s="220"/>
      <c r="L119" s="225"/>
      <c r="M119" s="226"/>
      <c r="N119" s="227"/>
      <c r="O119" s="227"/>
      <c r="P119" s="227"/>
      <c r="Q119" s="227"/>
      <c r="R119" s="227"/>
      <c r="S119" s="227"/>
      <c r="T119" s="228"/>
      <c r="AT119" s="229" t="s">
        <v>147</v>
      </c>
      <c r="AU119" s="229" t="s">
        <v>85</v>
      </c>
      <c r="AV119" s="15" t="s">
        <v>143</v>
      </c>
      <c r="AW119" s="15" t="s">
        <v>37</v>
      </c>
      <c r="AX119" s="15" t="s">
        <v>83</v>
      </c>
      <c r="AY119" s="229" t="s">
        <v>136</v>
      </c>
    </row>
    <row r="120" spans="1:65" s="2" customFormat="1" ht="37.9" customHeight="1">
      <c r="A120" s="35"/>
      <c r="B120" s="36"/>
      <c r="C120" s="179" t="s">
        <v>173</v>
      </c>
      <c r="D120" s="179" t="s">
        <v>138</v>
      </c>
      <c r="E120" s="180" t="s">
        <v>174</v>
      </c>
      <c r="F120" s="181" t="s">
        <v>175</v>
      </c>
      <c r="G120" s="182" t="s">
        <v>162</v>
      </c>
      <c r="H120" s="183">
        <v>178.2</v>
      </c>
      <c r="I120" s="184"/>
      <c r="J120" s="185">
        <f>ROUND(I120*H120,2)</f>
        <v>0</v>
      </c>
      <c r="K120" s="181" t="s">
        <v>142</v>
      </c>
      <c r="L120" s="40"/>
      <c r="M120" s="186" t="s">
        <v>19</v>
      </c>
      <c r="N120" s="187" t="s">
        <v>47</v>
      </c>
      <c r="O120" s="65"/>
      <c r="P120" s="188">
        <f>O120*H120</f>
        <v>0</v>
      </c>
      <c r="Q120" s="188">
        <v>0</v>
      </c>
      <c r="R120" s="188">
        <f>Q120*H120</f>
        <v>0</v>
      </c>
      <c r="S120" s="188">
        <v>0</v>
      </c>
      <c r="T120" s="189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190" t="s">
        <v>143</v>
      </c>
      <c r="AT120" s="190" t="s">
        <v>138</v>
      </c>
      <c r="AU120" s="190" t="s">
        <v>85</v>
      </c>
      <c r="AY120" s="18" t="s">
        <v>136</v>
      </c>
      <c r="BE120" s="191">
        <f>IF(N120="základní",J120,0)</f>
        <v>0</v>
      </c>
      <c r="BF120" s="191">
        <f>IF(N120="snížená",J120,0)</f>
        <v>0</v>
      </c>
      <c r="BG120" s="191">
        <f>IF(N120="zákl. přenesená",J120,0)</f>
        <v>0</v>
      </c>
      <c r="BH120" s="191">
        <f>IF(N120="sníž. přenesená",J120,0)</f>
        <v>0</v>
      </c>
      <c r="BI120" s="191">
        <f>IF(N120="nulová",J120,0)</f>
        <v>0</v>
      </c>
      <c r="BJ120" s="18" t="s">
        <v>83</v>
      </c>
      <c r="BK120" s="191">
        <f>ROUND(I120*H120,2)</f>
        <v>0</v>
      </c>
      <c r="BL120" s="18" t="s">
        <v>143</v>
      </c>
      <c r="BM120" s="190" t="s">
        <v>176</v>
      </c>
    </row>
    <row r="121" spans="1:65" s="2" customFormat="1" ht="11.25">
      <c r="A121" s="35"/>
      <c r="B121" s="36"/>
      <c r="C121" s="37"/>
      <c r="D121" s="192" t="s">
        <v>145</v>
      </c>
      <c r="E121" s="37"/>
      <c r="F121" s="193" t="s">
        <v>177</v>
      </c>
      <c r="G121" s="37"/>
      <c r="H121" s="37"/>
      <c r="I121" s="194"/>
      <c r="J121" s="37"/>
      <c r="K121" s="37"/>
      <c r="L121" s="40"/>
      <c r="M121" s="195"/>
      <c r="N121" s="196"/>
      <c r="O121" s="65"/>
      <c r="P121" s="65"/>
      <c r="Q121" s="65"/>
      <c r="R121" s="65"/>
      <c r="S121" s="65"/>
      <c r="T121" s="66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145</v>
      </c>
      <c r="AU121" s="18" t="s">
        <v>85</v>
      </c>
    </row>
    <row r="122" spans="1:65" s="13" customFormat="1" ht="11.25">
      <c r="B122" s="197"/>
      <c r="C122" s="198"/>
      <c r="D122" s="199" t="s">
        <v>147</v>
      </c>
      <c r="E122" s="200" t="s">
        <v>19</v>
      </c>
      <c r="F122" s="201" t="s">
        <v>178</v>
      </c>
      <c r="G122" s="198"/>
      <c r="H122" s="200" t="s">
        <v>19</v>
      </c>
      <c r="I122" s="202"/>
      <c r="J122" s="198"/>
      <c r="K122" s="198"/>
      <c r="L122" s="203"/>
      <c r="M122" s="204"/>
      <c r="N122" s="205"/>
      <c r="O122" s="205"/>
      <c r="P122" s="205"/>
      <c r="Q122" s="205"/>
      <c r="R122" s="205"/>
      <c r="S122" s="205"/>
      <c r="T122" s="206"/>
      <c r="AT122" s="207" t="s">
        <v>147</v>
      </c>
      <c r="AU122" s="207" t="s">
        <v>85</v>
      </c>
      <c r="AV122" s="13" t="s">
        <v>83</v>
      </c>
      <c r="AW122" s="13" t="s">
        <v>37</v>
      </c>
      <c r="AX122" s="13" t="s">
        <v>76</v>
      </c>
      <c r="AY122" s="207" t="s">
        <v>136</v>
      </c>
    </row>
    <row r="123" spans="1:65" s="14" customFormat="1" ht="11.25">
      <c r="B123" s="208"/>
      <c r="C123" s="209"/>
      <c r="D123" s="199" t="s">
        <v>147</v>
      </c>
      <c r="E123" s="210" t="s">
        <v>19</v>
      </c>
      <c r="F123" s="211" t="s">
        <v>179</v>
      </c>
      <c r="G123" s="209"/>
      <c r="H123" s="212">
        <v>178.2</v>
      </c>
      <c r="I123" s="213"/>
      <c r="J123" s="209"/>
      <c r="K123" s="209"/>
      <c r="L123" s="214"/>
      <c r="M123" s="215"/>
      <c r="N123" s="216"/>
      <c r="O123" s="216"/>
      <c r="P123" s="216"/>
      <c r="Q123" s="216"/>
      <c r="R123" s="216"/>
      <c r="S123" s="216"/>
      <c r="T123" s="217"/>
      <c r="AT123" s="218" t="s">
        <v>147</v>
      </c>
      <c r="AU123" s="218" t="s">
        <v>85</v>
      </c>
      <c r="AV123" s="14" t="s">
        <v>85</v>
      </c>
      <c r="AW123" s="14" t="s">
        <v>37</v>
      </c>
      <c r="AX123" s="14" t="s">
        <v>76</v>
      </c>
      <c r="AY123" s="218" t="s">
        <v>136</v>
      </c>
    </row>
    <row r="124" spans="1:65" s="15" customFormat="1" ht="11.25">
      <c r="B124" s="219"/>
      <c r="C124" s="220"/>
      <c r="D124" s="199" t="s">
        <v>147</v>
      </c>
      <c r="E124" s="221" t="s">
        <v>19</v>
      </c>
      <c r="F124" s="222" t="s">
        <v>151</v>
      </c>
      <c r="G124" s="220"/>
      <c r="H124" s="223">
        <v>178.2</v>
      </c>
      <c r="I124" s="224"/>
      <c r="J124" s="220"/>
      <c r="K124" s="220"/>
      <c r="L124" s="225"/>
      <c r="M124" s="226"/>
      <c r="N124" s="227"/>
      <c r="O124" s="227"/>
      <c r="P124" s="227"/>
      <c r="Q124" s="227"/>
      <c r="R124" s="227"/>
      <c r="S124" s="227"/>
      <c r="T124" s="228"/>
      <c r="AT124" s="229" t="s">
        <v>147</v>
      </c>
      <c r="AU124" s="229" t="s">
        <v>85</v>
      </c>
      <c r="AV124" s="15" t="s">
        <v>143</v>
      </c>
      <c r="AW124" s="15" t="s">
        <v>37</v>
      </c>
      <c r="AX124" s="15" t="s">
        <v>83</v>
      </c>
      <c r="AY124" s="229" t="s">
        <v>136</v>
      </c>
    </row>
    <row r="125" spans="1:65" s="2" customFormat="1" ht="24.2" customHeight="1">
      <c r="A125" s="35"/>
      <c r="B125" s="36"/>
      <c r="C125" s="179" t="s">
        <v>180</v>
      </c>
      <c r="D125" s="179" t="s">
        <v>138</v>
      </c>
      <c r="E125" s="180" t="s">
        <v>181</v>
      </c>
      <c r="F125" s="181" t="s">
        <v>182</v>
      </c>
      <c r="G125" s="182" t="s">
        <v>183</v>
      </c>
      <c r="H125" s="183">
        <v>29.16</v>
      </c>
      <c r="I125" s="184"/>
      <c r="J125" s="185">
        <f>ROUND(I125*H125,2)</f>
        <v>0</v>
      </c>
      <c r="K125" s="181" t="s">
        <v>142</v>
      </c>
      <c r="L125" s="40"/>
      <c r="M125" s="186" t="s">
        <v>19</v>
      </c>
      <c r="N125" s="187" t="s">
        <v>47</v>
      </c>
      <c r="O125" s="65"/>
      <c r="P125" s="188">
        <f>O125*H125</f>
        <v>0</v>
      </c>
      <c r="Q125" s="188">
        <v>0</v>
      </c>
      <c r="R125" s="188">
        <f>Q125*H125</f>
        <v>0</v>
      </c>
      <c r="S125" s="188">
        <v>0</v>
      </c>
      <c r="T125" s="189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90" t="s">
        <v>143</v>
      </c>
      <c r="AT125" s="190" t="s">
        <v>138</v>
      </c>
      <c r="AU125" s="190" t="s">
        <v>85</v>
      </c>
      <c r="AY125" s="18" t="s">
        <v>136</v>
      </c>
      <c r="BE125" s="191">
        <f>IF(N125="základní",J125,0)</f>
        <v>0</v>
      </c>
      <c r="BF125" s="191">
        <f>IF(N125="snížená",J125,0)</f>
        <v>0</v>
      </c>
      <c r="BG125" s="191">
        <f>IF(N125="zákl. přenesená",J125,0)</f>
        <v>0</v>
      </c>
      <c r="BH125" s="191">
        <f>IF(N125="sníž. přenesená",J125,0)</f>
        <v>0</v>
      </c>
      <c r="BI125" s="191">
        <f>IF(N125="nulová",J125,0)</f>
        <v>0</v>
      </c>
      <c r="BJ125" s="18" t="s">
        <v>83</v>
      </c>
      <c r="BK125" s="191">
        <f>ROUND(I125*H125,2)</f>
        <v>0</v>
      </c>
      <c r="BL125" s="18" t="s">
        <v>143</v>
      </c>
      <c r="BM125" s="190" t="s">
        <v>184</v>
      </c>
    </row>
    <row r="126" spans="1:65" s="2" customFormat="1" ht="11.25">
      <c r="A126" s="35"/>
      <c r="B126" s="36"/>
      <c r="C126" s="37"/>
      <c r="D126" s="192" t="s">
        <v>145</v>
      </c>
      <c r="E126" s="37"/>
      <c r="F126" s="193" t="s">
        <v>185</v>
      </c>
      <c r="G126" s="37"/>
      <c r="H126" s="37"/>
      <c r="I126" s="194"/>
      <c r="J126" s="37"/>
      <c r="K126" s="37"/>
      <c r="L126" s="40"/>
      <c r="M126" s="195"/>
      <c r="N126" s="196"/>
      <c r="O126" s="65"/>
      <c r="P126" s="65"/>
      <c r="Q126" s="65"/>
      <c r="R126" s="65"/>
      <c r="S126" s="65"/>
      <c r="T126" s="66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145</v>
      </c>
      <c r="AU126" s="18" t="s">
        <v>85</v>
      </c>
    </row>
    <row r="127" spans="1:65" s="13" customFormat="1" ht="11.25">
      <c r="B127" s="197"/>
      <c r="C127" s="198"/>
      <c r="D127" s="199" t="s">
        <v>147</v>
      </c>
      <c r="E127" s="200" t="s">
        <v>19</v>
      </c>
      <c r="F127" s="201" t="s">
        <v>186</v>
      </c>
      <c r="G127" s="198"/>
      <c r="H127" s="200" t="s">
        <v>19</v>
      </c>
      <c r="I127" s="202"/>
      <c r="J127" s="198"/>
      <c r="K127" s="198"/>
      <c r="L127" s="203"/>
      <c r="M127" s="204"/>
      <c r="N127" s="205"/>
      <c r="O127" s="205"/>
      <c r="P127" s="205"/>
      <c r="Q127" s="205"/>
      <c r="R127" s="205"/>
      <c r="S127" s="205"/>
      <c r="T127" s="206"/>
      <c r="AT127" s="207" t="s">
        <v>147</v>
      </c>
      <c r="AU127" s="207" t="s">
        <v>85</v>
      </c>
      <c r="AV127" s="13" t="s">
        <v>83</v>
      </c>
      <c r="AW127" s="13" t="s">
        <v>37</v>
      </c>
      <c r="AX127" s="13" t="s">
        <v>76</v>
      </c>
      <c r="AY127" s="207" t="s">
        <v>136</v>
      </c>
    </row>
    <row r="128" spans="1:65" s="14" customFormat="1" ht="11.25">
      <c r="B128" s="208"/>
      <c r="C128" s="209"/>
      <c r="D128" s="199" t="s">
        <v>147</v>
      </c>
      <c r="E128" s="210" t="s">
        <v>19</v>
      </c>
      <c r="F128" s="211" t="s">
        <v>187</v>
      </c>
      <c r="G128" s="209"/>
      <c r="H128" s="212">
        <v>29.16</v>
      </c>
      <c r="I128" s="213"/>
      <c r="J128" s="209"/>
      <c r="K128" s="209"/>
      <c r="L128" s="214"/>
      <c r="M128" s="215"/>
      <c r="N128" s="216"/>
      <c r="O128" s="216"/>
      <c r="P128" s="216"/>
      <c r="Q128" s="216"/>
      <c r="R128" s="216"/>
      <c r="S128" s="216"/>
      <c r="T128" s="217"/>
      <c r="AT128" s="218" t="s">
        <v>147</v>
      </c>
      <c r="AU128" s="218" t="s">
        <v>85</v>
      </c>
      <c r="AV128" s="14" t="s">
        <v>85</v>
      </c>
      <c r="AW128" s="14" t="s">
        <v>37</v>
      </c>
      <c r="AX128" s="14" t="s">
        <v>76</v>
      </c>
      <c r="AY128" s="218" t="s">
        <v>136</v>
      </c>
    </row>
    <row r="129" spans="1:65" s="15" customFormat="1" ht="11.25">
      <c r="B129" s="219"/>
      <c r="C129" s="220"/>
      <c r="D129" s="199" t="s">
        <v>147</v>
      </c>
      <c r="E129" s="221" t="s">
        <v>19</v>
      </c>
      <c r="F129" s="222" t="s">
        <v>151</v>
      </c>
      <c r="G129" s="220"/>
      <c r="H129" s="223">
        <v>29.16</v>
      </c>
      <c r="I129" s="224"/>
      <c r="J129" s="220"/>
      <c r="K129" s="220"/>
      <c r="L129" s="225"/>
      <c r="M129" s="226"/>
      <c r="N129" s="227"/>
      <c r="O129" s="227"/>
      <c r="P129" s="227"/>
      <c r="Q129" s="227"/>
      <c r="R129" s="227"/>
      <c r="S129" s="227"/>
      <c r="T129" s="228"/>
      <c r="AT129" s="229" t="s">
        <v>147</v>
      </c>
      <c r="AU129" s="229" t="s">
        <v>85</v>
      </c>
      <c r="AV129" s="15" t="s">
        <v>143</v>
      </c>
      <c r="AW129" s="15" t="s">
        <v>37</v>
      </c>
      <c r="AX129" s="15" t="s">
        <v>83</v>
      </c>
      <c r="AY129" s="229" t="s">
        <v>136</v>
      </c>
    </row>
    <row r="130" spans="1:65" s="12" customFormat="1" ht="22.9" customHeight="1">
      <c r="B130" s="163"/>
      <c r="C130" s="164"/>
      <c r="D130" s="165" t="s">
        <v>75</v>
      </c>
      <c r="E130" s="177" t="s">
        <v>188</v>
      </c>
      <c r="F130" s="177" t="s">
        <v>189</v>
      </c>
      <c r="G130" s="164"/>
      <c r="H130" s="164"/>
      <c r="I130" s="167"/>
      <c r="J130" s="178">
        <f>BK130</f>
        <v>0</v>
      </c>
      <c r="K130" s="164"/>
      <c r="L130" s="169"/>
      <c r="M130" s="170"/>
      <c r="N130" s="171"/>
      <c r="O130" s="171"/>
      <c r="P130" s="172">
        <f>SUM(P131:P158)</f>
        <v>0</v>
      </c>
      <c r="Q130" s="171"/>
      <c r="R130" s="172">
        <f>SUM(R131:R158)</f>
        <v>3.0899999999999999E-3</v>
      </c>
      <c r="S130" s="171"/>
      <c r="T130" s="173">
        <f>SUM(T131:T158)</f>
        <v>0</v>
      </c>
      <c r="AR130" s="174" t="s">
        <v>83</v>
      </c>
      <c r="AT130" s="175" t="s">
        <v>75</v>
      </c>
      <c r="AU130" s="175" t="s">
        <v>83</v>
      </c>
      <c r="AY130" s="174" t="s">
        <v>136</v>
      </c>
      <c r="BK130" s="176">
        <f>SUM(BK131:BK158)</f>
        <v>0</v>
      </c>
    </row>
    <row r="131" spans="1:65" s="2" customFormat="1" ht="24.2" customHeight="1">
      <c r="A131" s="35"/>
      <c r="B131" s="36"/>
      <c r="C131" s="179" t="s">
        <v>190</v>
      </c>
      <c r="D131" s="179" t="s">
        <v>138</v>
      </c>
      <c r="E131" s="180" t="s">
        <v>191</v>
      </c>
      <c r="F131" s="181" t="s">
        <v>192</v>
      </c>
      <c r="G131" s="182" t="s">
        <v>141</v>
      </c>
      <c r="H131" s="183">
        <v>10</v>
      </c>
      <c r="I131" s="184"/>
      <c r="J131" s="185">
        <f>ROUND(I131*H131,2)</f>
        <v>0</v>
      </c>
      <c r="K131" s="181" t="s">
        <v>142</v>
      </c>
      <c r="L131" s="40"/>
      <c r="M131" s="186" t="s">
        <v>19</v>
      </c>
      <c r="N131" s="187" t="s">
        <v>47</v>
      </c>
      <c r="O131" s="65"/>
      <c r="P131" s="188">
        <f>O131*H131</f>
        <v>0</v>
      </c>
      <c r="Q131" s="188">
        <v>0</v>
      </c>
      <c r="R131" s="188">
        <f>Q131*H131</f>
        <v>0</v>
      </c>
      <c r="S131" s="188">
        <v>0</v>
      </c>
      <c r="T131" s="189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90" t="s">
        <v>143</v>
      </c>
      <c r="AT131" s="190" t="s">
        <v>138</v>
      </c>
      <c r="AU131" s="190" t="s">
        <v>85</v>
      </c>
      <c r="AY131" s="18" t="s">
        <v>136</v>
      </c>
      <c r="BE131" s="191">
        <f>IF(N131="základní",J131,0)</f>
        <v>0</v>
      </c>
      <c r="BF131" s="191">
        <f>IF(N131="snížená",J131,0)</f>
        <v>0</v>
      </c>
      <c r="BG131" s="191">
        <f>IF(N131="zákl. přenesená",J131,0)</f>
        <v>0</v>
      </c>
      <c r="BH131" s="191">
        <f>IF(N131="sníž. přenesená",J131,0)</f>
        <v>0</v>
      </c>
      <c r="BI131" s="191">
        <f>IF(N131="nulová",J131,0)</f>
        <v>0</v>
      </c>
      <c r="BJ131" s="18" t="s">
        <v>83</v>
      </c>
      <c r="BK131" s="191">
        <f>ROUND(I131*H131,2)</f>
        <v>0</v>
      </c>
      <c r="BL131" s="18" t="s">
        <v>143</v>
      </c>
      <c r="BM131" s="190" t="s">
        <v>193</v>
      </c>
    </row>
    <row r="132" spans="1:65" s="2" customFormat="1" ht="11.25">
      <c r="A132" s="35"/>
      <c r="B132" s="36"/>
      <c r="C132" s="37"/>
      <c r="D132" s="192" t="s">
        <v>145</v>
      </c>
      <c r="E132" s="37"/>
      <c r="F132" s="193" t="s">
        <v>194</v>
      </c>
      <c r="G132" s="37"/>
      <c r="H132" s="37"/>
      <c r="I132" s="194"/>
      <c r="J132" s="37"/>
      <c r="K132" s="37"/>
      <c r="L132" s="40"/>
      <c r="M132" s="195"/>
      <c r="N132" s="196"/>
      <c r="O132" s="65"/>
      <c r="P132" s="65"/>
      <c r="Q132" s="65"/>
      <c r="R132" s="65"/>
      <c r="S132" s="65"/>
      <c r="T132" s="66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8" t="s">
        <v>145</v>
      </c>
      <c r="AU132" s="18" t="s">
        <v>85</v>
      </c>
    </row>
    <row r="133" spans="1:65" s="13" customFormat="1" ht="11.25">
      <c r="B133" s="197"/>
      <c r="C133" s="198"/>
      <c r="D133" s="199" t="s">
        <v>147</v>
      </c>
      <c r="E133" s="200" t="s">
        <v>19</v>
      </c>
      <c r="F133" s="201" t="s">
        <v>195</v>
      </c>
      <c r="G133" s="198"/>
      <c r="H133" s="200" t="s">
        <v>19</v>
      </c>
      <c r="I133" s="202"/>
      <c r="J133" s="198"/>
      <c r="K133" s="198"/>
      <c r="L133" s="203"/>
      <c r="M133" s="204"/>
      <c r="N133" s="205"/>
      <c r="O133" s="205"/>
      <c r="P133" s="205"/>
      <c r="Q133" s="205"/>
      <c r="R133" s="205"/>
      <c r="S133" s="205"/>
      <c r="T133" s="206"/>
      <c r="AT133" s="207" t="s">
        <v>147</v>
      </c>
      <c r="AU133" s="207" t="s">
        <v>85</v>
      </c>
      <c r="AV133" s="13" t="s">
        <v>83</v>
      </c>
      <c r="AW133" s="13" t="s">
        <v>37</v>
      </c>
      <c r="AX133" s="13" t="s">
        <v>76</v>
      </c>
      <c r="AY133" s="207" t="s">
        <v>136</v>
      </c>
    </row>
    <row r="134" spans="1:65" s="14" customFormat="1" ht="11.25">
      <c r="B134" s="208"/>
      <c r="C134" s="209"/>
      <c r="D134" s="199" t="s">
        <v>147</v>
      </c>
      <c r="E134" s="210" t="s">
        <v>19</v>
      </c>
      <c r="F134" s="211" t="s">
        <v>196</v>
      </c>
      <c r="G134" s="209"/>
      <c r="H134" s="212">
        <v>10</v>
      </c>
      <c r="I134" s="213"/>
      <c r="J134" s="209"/>
      <c r="K134" s="209"/>
      <c r="L134" s="214"/>
      <c r="M134" s="215"/>
      <c r="N134" s="216"/>
      <c r="O134" s="216"/>
      <c r="P134" s="216"/>
      <c r="Q134" s="216"/>
      <c r="R134" s="216"/>
      <c r="S134" s="216"/>
      <c r="T134" s="217"/>
      <c r="AT134" s="218" t="s">
        <v>147</v>
      </c>
      <c r="AU134" s="218" t="s">
        <v>85</v>
      </c>
      <c r="AV134" s="14" t="s">
        <v>85</v>
      </c>
      <c r="AW134" s="14" t="s">
        <v>37</v>
      </c>
      <c r="AX134" s="14" t="s">
        <v>76</v>
      </c>
      <c r="AY134" s="218" t="s">
        <v>136</v>
      </c>
    </row>
    <row r="135" spans="1:65" s="15" customFormat="1" ht="11.25">
      <c r="B135" s="219"/>
      <c r="C135" s="220"/>
      <c r="D135" s="199" t="s">
        <v>147</v>
      </c>
      <c r="E135" s="221" t="s">
        <v>19</v>
      </c>
      <c r="F135" s="222" t="s">
        <v>151</v>
      </c>
      <c r="G135" s="220"/>
      <c r="H135" s="223">
        <v>10</v>
      </c>
      <c r="I135" s="224"/>
      <c r="J135" s="220"/>
      <c r="K135" s="220"/>
      <c r="L135" s="225"/>
      <c r="M135" s="226"/>
      <c r="N135" s="227"/>
      <c r="O135" s="227"/>
      <c r="P135" s="227"/>
      <c r="Q135" s="227"/>
      <c r="R135" s="227"/>
      <c r="S135" s="227"/>
      <c r="T135" s="228"/>
      <c r="AT135" s="229" t="s">
        <v>147</v>
      </c>
      <c r="AU135" s="229" t="s">
        <v>85</v>
      </c>
      <c r="AV135" s="15" t="s">
        <v>143</v>
      </c>
      <c r="AW135" s="15" t="s">
        <v>37</v>
      </c>
      <c r="AX135" s="15" t="s">
        <v>83</v>
      </c>
      <c r="AY135" s="229" t="s">
        <v>136</v>
      </c>
    </row>
    <row r="136" spans="1:65" s="2" customFormat="1" ht="24.2" customHeight="1">
      <c r="A136" s="35"/>
      <c r="B136" s="36"/>
      <c r="C136" s="179" t="s">
        <v>197</v>
      </c>
      <c r="D136" s="179" t="s">
        <v>138</v>
      </c>
      <c r="E136" s="180" t="s">
        <v>198</v>
      </c>
      <c r="F136" s="181" t="s">
        <v>199</v>
      </c>
      <c r="G136" s="182" t="s">
        <v>141</v>
      </c>
      <c r="H136" s="183">
        <v>120</v>
      </c>
      <c r="I136" s="184"/>
      <c r="J136" s="185">
        <f>ROUND(I136*H136,2)</f>
        <v>0</v>
      </c>
      <c r="K136" s="181" t="s">
        <v>142</v>
      </c>
      <c r="L136" s="40"/>
      <c r="M136" s="186" t="s">
        <v>19</v>
      </c>
      <c r="N136" s="187" t="s">
        <v>47</v>
      </c>
      <c r="O136" s="65"/>
      <c r="P136" s="188">
        <f>O136*H136</f>
        <v>0</v>
      </c>
      <c r="Q136" s="188">
        <v>0</v>
      </c>
      <c r="R136" s="188">
        <f>Q136*H136</f>
        <v>0</v>
      </c>
      <c r="S136" s="188">
        <v>0</v>
      </c>
      <c r="T136" s="189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90" t="s">
        <v>143</v>
      </c>
      <c r="AT136" s="190" t="s">
        <v>138</v>
      </c>
      <c r="AU136" s="190" t="s">
        <v>85</v>
      </c>
      <c r="AY136" s="18" t="s">
        <v>136</v>
      </c>
      <c r="BE136" s="191">
        <f>IF(N136="základní",J136,0)</f>
        <v>0</v>
      </c>
      <c r="BF136" s="191">
        <f>IF(N136="snížená",J136,0)</f>
        <v>0</v>
      </c>
      <c r="BG136" s="191">
        <f>IF(N136="zákl. přenesená",J136,0)</f>
        <v>0</v>
      </c>
      <c r="BH136" s="191">
        <f>IF(N136="sníž. přenesená",J136,0)</f>
        <v>0</v>
      </c>
      <c r="BI136" s="191">
        <f>IF(N136="nulová",J136,0)</f>
        <v>0</v>
      </c>
      <c r="BJ136" s="18" t="s">
        <v>83</v>
      </c>
      <c r="BK136" s="191">
        <f>ROUND(I136*H136,2)</f>
        <v>0</v>
      </c>
      <c r="BL136" s="18" t="s">
        <v>143</v>
      </c>
      <c r="BM136" s="190" t="s">
        <v>200</v>
      </c>
    </row>
    <row r="137" spans="1:65" s="2" customFormat="1" ht="11.25">
      <c r="A137" s="35"/>
      <c r="B137" s="36"/>
      <c r="C137" s="37"/>
      <c r="D137" s="192" t="s">
        <v>145</v>
      </c>
      <c r="E137" s="37"/>
      <c r="F137" s="193" t="s">
        <v>201</v>
      </c>
      <c r="G137" s="37"/>
      <c r="H137" s="37"/>
      <c r="I137" s="194"/>
      <c r="J137" s="37"/>
      <c r="K137" s="37"/>
      <c r="L137" s="40"/>
      <c r="M137" s="195"/>
      <c r="N137" s="196"/>
      <c r="O137" s="65"/>
      <c r="P137" s="65"/>
      <c r="Q137" s="65"/>
      <c r="R137" s="65"/>
      <c r="S137" s="65"/>
      <c r="T137" s="66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145</v>
      </c>
      <c r="AU137" s="18" t="s">
        <v>85</v>
      </c>
    </row>
    <row r="138" spans="1:65" s="13" customFormat="1" ht="11.25">
      <c r="B138" s="197"/>
      <c r="C138" s="198"/>
      <c r="D138" s="199" t="s">
        <v>147</v>
      </c>
      <c r="E138" s="200" t="s">
        <v>19</v>
      </c>
      <c r="F138" s="201" t="s">
        <v>202</v>
      </c>
      <c r="G138" s="198"/>
      <c r="H138" s="200" t="s">
        <v>19</v>
      </c>
      <c r="I138" s="202"/>
      <c r="J138" s="198"/>
      <c r="K138" s="198"/>
      <c r="L138" s="203"/>
      <c r="M138" s="204"/>
      <c r="N138" s="205"/>
      <c r="O138" s="205"/>
      <c r="P138" s="205"/>
      <c r="Q138" s="205"/>
      <c r="R138" s="205"/>
      <c r="S138" s="205"/>
      <c r="T138" s="206"/>
      <c r="AT138" s="207" t="s">
        <v>147</v>
      </c>
      <c r="AU138" s="207" t="s">
        <v>85</v>
      </c>
      <c r="AV138" s="13" t="s">
        <v>83</v>
      </c>
      <c r="AW138" s="13" t="s">
        <v>37</v>
      </c>
      <c r="AX138" s="13" t="s">
        <v>76</v>
      </c>
      <c r="AY138" s="207" t="s">
        <v>136</v>
      </c>
    </row>
    <row r="139" spans="1:65" s="13" customFormat="1" ht="11.25">
      <c r="B139" s="197"/>
      <c r="C139" s="198"/>
      <c r="D139" s="199" t="s">
        <v>147</v>
      </c>
      <c r="E139" s="200" t="s">
        <v>19</v>
      </c>
      <c r="F139" s="201" t="s">
        <v>203</v>
      </c>
      <c r="G139" s="198"/>
      <c r="H139" s="200" t="s">
        <v>19</v>
      </c>
      <c r="I139" s="202"/>
      <c r="J139" s="198"/>
      <c r="K139" s="198"/>
      <c r="L139" s="203"/>
      <c r="M139" s="204"/>
      <c r="N139" s="205"/>
      <c r="O139" s="205"/>
      <c r="P139" s="205"/>
      <c r="Q139" s="205"/>
      <c r="R139" s="205"/>
      <c r="S139" s="205"/>
      <c r="T139" s="206"/>
      <c r="AT139" s="207" t="s">
        <v>147</v>
      </c>
      <c r="AU139" s="207" t="s">
        <v>85</v>
      </c>
      <c r="AV139" s="13" t="s">
        <v>83</v>
      </c>
      <c r="AW139" s="13" t="s">
        <v>37</v>
      </c>
      <c r="AX139" s="13" t="s">
        <v>76</v>
      </c>
      <c r="AY139" s="207" t="s">
        <v>136</v>
      </c>
    </row>
    <row r="140" spans="1:65" s="14" customFormat="1" ht="11.25">
      <c r="B140" s="208"/>
      <c r="C140" s="209"/>
      <c r="D140" s="199" t="s">
        <v>147</v>
      </c>
      <c r="E140" s="210" t="s">
        <v>19</v>
      </c>
      <c r="F140" s="211" t="s">
        <v>204</v>
      </c>
      <c r="G140" s="209"/>
      <c r="H140" s="212">
        <v>120</v>
      </c>
      <c r="I140" s="213"/>
      <c r="J140" s="209"/>
      <c r="K140" s="209"/>
      <c r="L140" s="214"/>
      <c r="M140" s="215"/>
      <c r="N140" s="216"/>
      <c r="O140" s="216"/>
      <c r="P140" s="216"/>
      <c r="Q140" s="216"/>
      <c r="R140" s="216"/>
      <c r="S140" s="216"/>
      <c r="T140" s="217"/>
      <c r="AT140" s="218" t="s">
        <v>147</v>
      </c>
      <c r="AU140" s="218" t="s">
        <v>85</v>
      </c>
      <c r="AV140" s="14" t="s">
        <v>85</v>
      </c>
      <c r="AW140" s="14" t="s">
        <v>37</v>
      </c>
      <c r="AX140" s="14" t="s">
        <v>76</v>
      </c>
      <c r="AY140" s="218" t="s">
        <v>136</v>
      </c>
    </row>
    <row r="141" spans="1:65" s="15" customFormat="1" ht="11.25">
      <c r="B141" s="219"/>
      <c r="C141" s="220"/>
      <c r="D141" s="199" t="s">
        <v>147</v>
      </c>
      <c r="E141" s="221" t="s">
        <v>19</v>
      </c>
      <c r="F141" s="222" t="s">
        <v>151</v>
      </c>
      <c r="G141" s="220"/>
      <c r="H141" s="223">
        <v>120</v>
      </c>
      <c r="I141" s="224"/>
      <c r="J141" s="220"/>
      <c r="K141" s="220"/>
      <c r="L141" s="225"/>
      <c r="M141" s="226"/>
      <c r="N141" s="227"/>
      <c r="O141" s="227"/>
      <c r="P141" s="227"/>
      <c r="Q141" s="227"/>
      <c r="R141" s="227"/>
      <c r="S141" s="227"/>
      <c r="T141" s="228"/>
      <c r="AT141" s="229" t="s">
        <v>147</v>
      </c>
      <c r="AU141" s="229" t="s">
        <v>85</v>
      </c>
      <c r="AV141" s="15" t="s">
        <v>143</v>
      </c>
      <c r="AW141" s="15" t="s">
        <v>37</v>
      </c>
      <c r="AX141" s="15" t="s">
        <v>83</v>
      </c>
      <c r="AY141" s="229" t="s">
        <v>136</v>
      </c>
    </row>
    <row r="142" spans="1:65" s="2" customFormat="1" ht="16.5" customHeight="1">
      <c r="A142" s="35"/>
      <c r="B142" s="36"/>
      <c r="C142" s="230" t="s">
        <v>205</v>
      </c>
      <c r="D142" s="230" t="s">
        <v>206</v>
      </c>
      <c r="E142" s="231" t="s">
        <v>207</v>
      </c>
      <c r="F142" s="232" t="s">
        <v>208</v>
      </c>
      <c r="G142" s="233" t="s">
        <v>209</v>
      </c>
      <c r="H142" s="234">
        <v>3.09</v>
      </c>
      <c r="I142" s="235"/>
      <c r="J142" s="236">
        <f>ROUND(I142*H142,2)</f>
        <v>0</v>
      </c>
      <c r="K142" s="232" t="s">
        <v>142</v>
      </c>
      <c r="L142" s="237"/>
      <c r="M142" s="238" t="s">
        <v>19</v>
      </c>
      <c r="N142" s="239" t="s">
        <v>47</v>
      </c>
      <c r="O142" s="65"/>
      <c r="P142" s="188">
        <f>O142*H142</f>
        <v>0</v>
      </c>
      <c r="Q142" s="188">
        <v>1E-3</v>
      </c>
      <c r="R142" s="188">
        <f>Q142*H142</f>
        <v>3.0899999999999999E-3</v>
      </c>
      <c r="S142" s="188">
        <v>0</v>
      </c>
      <c r="T142" s="189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90" t="s">
        <v>197</v>
      </c>
      <c r="AT142" s="190" t="s">
        <v>206</v>
      </c>
      <c r="AU142" s="190" t="s">
        <v>85</v>
      </c>
      <c r="AY142" s="18" t="s">
        <v>136</v>
      </c>
      <c r="BE142" s="191">
        <f>IF(N142="základní",J142,0)</f>
        <v>0</v>
      </c>
      <c r="BF142" s="191">
        <f>IF(N142="snížená",J142,0)</f>
        <v>0</v>
      </c>
      <c r="BG142" s="191">
        <f>IF(N142="zákl. přenesená",J142,0)</f>
        <v>0</v>
      </c>
      <c r="BH142" s="191">
        <f>IF(N142="sníž. přenesená",J142,0)</f>
        <v>0</v>
      </c>
      <c r="BI142" s="191">
        <f>IF(N142="nulová",J142,0)</f>
        <v>0</v>
      </c>
      <c r="BJ142" s="18" t="s">
        <v>83</v>
      </c>
      <c r="BK142" s="191">
        <f>ROUND(I142*H142,2)</f>
        <v>0</v>
      </c>
      <c r="BL142" s="18" t="s">
        <v>143</v>
      </c>
      <c r="BM142" s="190" t="s">
        <v>210</v>
      </c>
    </row>
    <row r="143" spans="1:65" s="13" customFormat="1" ht="11.25">
      <c r="B143" s="197"/>
      <c r="C143" s="198"/>
      <c r="D143" s="199" t="s">
        <v>147</v>
      </c>
      <c r="E143" s="200" t="s">
        <v>19</v>
      </c>
      <c r="F143" s="201" t="s">
        <v>211</v>
      </c>
      <c r="G143" s="198"/>
      <c r="H143" s="200" t="s">
        <v>19</v>
      </c>
      <c r="I143" s="202"/>
      <c r="J143" s="198"/>
      <c r="K143" s="198"/>
      <c r="L143" s="203"/>
      <c r="M143" s="204"/>
      <c r="N143" s="205"/>
      <c r="O143" s="205"/>
      <c r="P143" s="205"/>
      <c r="Q143" s="205"/>
      <c r="R143" s="205"/>
      <c r="S143" s="205"/>
      <c r="T143" s="206"/>
      <c r="AT143" s="207" t="s">
        <v>147</v>
      </c>
      <c r="AU143" s="207" t="s">
        <v>85</v>
      </c>
      <c r="AV143" s="13" t="s">
        <v>83</v>
      </c>
      <c r="AW143" s="13" t="s">
        <v>37</v>
      </c>
      <c r="AX143" s="13" t="s">
        <v>76</v>
      </c>
      <c r="AY143" s="207" t="s">
        <v>136</v>
      </c>
    </row>
    <row r="144" spans="1:65" s="14" customFormat="1" ht="11.25">
      <c r="B144" s="208"/>
      <c r="C144" s="209"/>
      <c r="D144" s="199" t="s">
        <v>147</v>
      </c>
      <c r="E144" s="210" t="s">
        <v>19</v>
      </c>
      <c r="F144" s="211" t="s">
        <v>212</v>
      </c>
      <c r="G144" s="209"/>
      <c r="H144" s="212">
        <v>3.09</v>
      </c>
      <c r="I144" s="213"/>
      <c r="J144" s="209"/>
      <c r="K144" s="209"/>
      <c r="L144" s="214"/>
      <c r="M144" s="215"/>
      <c r="N144" s="216"/>
      <c r="O144" s="216"/>
      <c r="P144" s="216"/>
      <c r="Q144" s="216"/>
      <c r="R144" s="216"/>
      <c r="S144" s="216"/>
      <c r="T144" s="217"/>
      <c r="AT144" s="218" t="s">
        <v>147</v>
      </c>
      <c r="AU144" s="218" t="s">
        <v>85</v>
      </c>
      <c r="AV144" s="14" t="s">
        <v>85</v>
      </c>
      <c r="AW144" s="14" t="s">
        <v>37</v>
      </c>
      <c r="AX144" s="14" t="s">
        <v>76</v>
      </c>
      <c r="AY144" s="218" t="s">
        <v>136</v>
      </c>
    </row>
    <row r="145" spans="1:65" s="15" customFormat="1" ht="11.25">
      <c r="B145" s="219"/>
      <c r="C145" s="220"/>
      <c r="D145" s="199" t="s">
        <v>147</v>
      </c>
      <c r="E145" s="221" t="s">
        <v>19</v>
      </c>
      <c r="F145" s="222" t="s">
        <v>151</v>
      </c>
      <c r="G145" s="220"/>
      <c r="H145" s="223">
        <v>3.09</v>
      </c>
      <c r="I145" s="224"/>
      <c r="J145" s="220"/>
      <c r="K145" s="220"/>
      <c r="L145" s="225"/>
      <c r="M145" s="226"/>
      <c r="N145" s="227"/>
      <c r="O145" s="227"/>
      <c r="P145" s="227"/>
      <c r="Q145" s="227"/>
      <c r="R145" s="227"/>
      <c r="S145" s="227"/>
      <c r="T145" s="228"/>
      <c r="AT145" s="229" t="s">
        <v>147</v>
      </c>
      <c r="AU145" s="229" t="s">
        <v>85</v>
      </c>
      <c r="AV145" s="15" t="s">
        <v>143</v>
      </c>
      <c r="AW145" s="15" t="s">
        <v>37</v>
      </c>
      <c r="AX145" s="15" t="s">
        <v>83</v>
      </c>
      <c r="AY145" s="229" t="s">
        <v>136</v>
      </c>
    </row>
    <row r="146" spans="1:65" s="2" customFormat="1" ht="24.2" customHeight="1">
      <c r="A146" s="35"/>
      <c r="B146" s="36"/>
      <c r="C146" s="179" t="s">
        <v>213</v>
      </c>
      <c r="D146" s="179" t="s">
        <v>138</v>
      </c>
      <c r="E146" s="180" t="s">
        <v>214</v>
      </c>
      <c r="F146" s="181" t="s">
        <v>215</v>
      </c>
      <c r="G146" s="182" t="s">
        <v>141</v>
      </c>
      <c r="H146" s="183">
        <v>120</v>
      </c>
      <c r="I146" s="184"/>
      <c r="J146" s="185">
        <f>ROUND(I146*H146,2)</f>
        <v>0</v>
      </c>
      <c r="K146" s="181" t="s">
        <v>142</v>
      </c>
      <c r="L146" s="40"/>
      <c r="M146" s="186" t="s">
        <v>19</v>
      </c>
      <c r="N146" s="187" t="s">
        <v>47</v>
      </c>
      <c r="O146" s="65"/>
      <c r="P146" s="188">
        <f>O146*H146</f>
        <v>0</v>
      </c>
      <c r="Q146" s="188">
        <v>0</v>
      </c>
      <c r="R146" s="188">
        <f>Q146*H146</f>
        <v>0</v>
      </c>
      <c r="S146" s="188">
        <v>0</v>
      </c>
      <c r="T146" s="189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90" t="s">
        <v>143</v>
      </c>
      <c r="AT146" s="190" t="s">
        <v>138</v>
      </c>
      <c r="AU146" s="190" t="s">
        <v>85</v>
      </c>
      <c r="AY146" s="18" t="s">
        <v>136</v>
      </c>
      <c r="BE146" s="191">
        <f>IF(N146="základní",J146,0)</f>
        <v>0</v>
      </c>
      <c r="BF146" s="191">
        <f>IF(N146="snížená",J146,0)</f>
        <v>0</v>
      </c>
      <c r="BG146" s="191">
        <f>IF(N146="zákl. přenesená",J146,0)</f>
        <v>0</v>
      </c>
      <c r="BH146" s="191">
        <f>IF(N146="sníž. přenesená",J146,0)</f>
        <v>0</v>
      </c>
      <c r="BI146" s="191">
        <f>IF(N146="nulová",J146,0)</f>
        <v>0</v>
      </c>
      <c r="BJ146" s="18" t="s">
        <v>83</v>
      </c>
      <c r="BK146" s="191">
        <f>ROUND(I146*H146,2)</f>
        <v>0</v>
      </c>
      <c r="BL146" s="18" t="s">
        <v>143</v>
      </c>
      <c r="BM146" s="190" t="s">
        <v>216</v>
      </c>
    </row>
    <row r="147" spans="1:65" s="2" customFormat="1" ht="11.25">
      <c r="A147" s="35"/>
      <c r="B147" s="36"/>
      <c r="C147" s="37"/>
      <c r="D147" s="192" t="s">
        <v>145</v>
      </c>
      <c r="E147" s="37"/>
      <c r="F147" s="193" t="s">
        <v>217</v>
      </c>
      <c r="G147" s="37"/>
      <c r="H147" s="37"/>
      <c r="I147" s="194"/>
      <c r="J147" s="37"/>
      <c r="K147" s="37"/>
      <c r="L147" s="40"/>
      <c r="M147" s="195"/>
      <c r="N147" s="196"/>
      <c r="O147" s="65"/>
      <c r="P147" s="65"/>
      <c r="Q147" s="65"/>
      <c r="R147" s="65"/>
      <c r="S147" s="65"/>
      <c r="T147" s="66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8" t="s">
        <v>145</v>
      </c>
      <c r="AU147" s="18" t="s">
        <v>85</v>
      </c>
    </row>
    <row r="148" spans="1:65" s="13" customFormat="1" ht="11.25">
      <c r="B148" s="197"/>
      <c r="C148" s="198"/>
      <c r="D148" s="199" t="s">
        <v>147</v>
      </c>
      <c r="E148" s="200" t="s">
        <v>19</v>
      </c>
      <c r="F148" s="201" t="s">
        <v>218</v>
      </c>
      <c r="G148" s="198"/>
      <c r="H148" s="200" t="s">
        <v>19</v>
      </c>
      <c r="I148" s="202"/>
      <c r="J148" s="198"/>
      <c r="K148" s="198"/>
      <c r="L148" s="203"/>
      <c r="M148" s="204"/>
      <c r="N148" s="205"/>
      <c r="O148" s="205"/>
      <c r="P148" s="205"/>
      <c r="Q148" s="205"/>
      <c r="R148" s="205"/>
      <c r="S148" s="205"/>
      <c r="T148" s="206"/>
      <c r="AT148" s="207" t="s">
        <v>147</v>
      </c>
      <c r="AU148" s="207" t="s">
        <v>85</v>
      </c>
      <c r="AV148" s="13" t="s">
        <v>83</v>
      </c>
      <c r="AW148" s="13" t="s">
        <v>37</v>
      </c>
      <c r="AX148" s="13" t="s">
        <v>76</v>
      </c>
      <c r="AY148" s="207" t="s">
        <v>136</v>
      </c>
    </row>
    <row r="149" spans="1:65" s="13" customFormat="1" ht="11.25">
      <c r="B149" s="197"/>
      <c r="C149" s="198"/>
      <c r="D149" s="199" t="s">
        <v>147</v>
      </c>
      <c r="E149" s="200" t="s">
        <v>19</v>
      </c>
      <c r="F149" s="201" t="s">
        <v>203</v>
      </c>
      <c r="G149" s="198"/>
      <c r="H149" s="200" t="s">
        <v>19</v>
      </c>
      <c r="I149" s="202"/>
      <c r="J149" s="198"/>
      <c r="K149" s="198"/>
      <c r="L149" s="203"/>
      <c r="M149" s="204"/>
      <c r="N149" s="205"/>
      <c r="O149" s="205"/>
      <c r="P149" s="205"/>
      <c r="Q149" s="205"/>
      <c r="R149" s="205"/>
      <c r="S149" s="205"/>
      <c r="T149" s="206"/>
      <c r="AT149" s="207" t="s">
        <v>147</v>
      </c>
      <c r="AU149" s="207" t="s">
        <v>85</v>
      </c>
      <c r="AV149" s="13" t="s">
        <v>83</v>
      </c>
      <c r="AW149" s="13" t="s">
        <v>37</v>
      </c>
      <c r="AX149" s="13" t="s">
        <v>76</v>
      </c>
      <c r="AY149" s="207" t="s">
        <v>136</v>
      </c>
    </row>
    <row r="150" spans="1:65" s="14" customFormat="1" ht="11.25">
      <c r="B150" s="208"/>
      <c r="C150" s="209"/>
      <c r="D150" s="199" t="s">
        <v>147</v>
      </c>
      <c r="E150" s="210" t="s">
        <v>19</v>
      </c>
      <c r="F150" s="211" t="s">
        <v>204</v>
      </c>
      <c r="G150" s="209"/>
      <c r="H150" s="212">
        <v>120</v>
      </c>
      <c r="I150" s="213"/>
      <c r="J150" s="209"/>
      <c r="K150" s="209"/>
      <c r="L150" s="214"/>
      <c r="M150" s="215"/>
      <c r="N150" s="216"/>
      <c r="O150" s="216"/>
      <c r="P150" s="216"/>
      <c r="Q150" s="216"/>
      <c r="R150" s="216"/>
      <c r="S150" s="216"/>
      <c r="T150" s="217"/>
      <c r="AT150" s="218" t="s">
        <v>147</v>
      </c>
      <c r="AU150" s="218" t="s">
        <v>85</v>
      </c>
      <c r="AV150" s="14" t="s">
        <v>85</v>
      </c>
      <c r="AW150" s="14" t="s">
        <v>37</v>
      </c>
      <c r="AX150" s="14" t="s">
        <v>76</v>
      </c>
      <c r="AY150" s="218" t="s">
        <v>136</v>
      </c>
    </row>
    <row r="151" spans="1:65" s="15" customFormat="1" ht="11.25">
      <c r="B151" s="219"/>
      <c r="C151" s="220"/>
      <c r="D151" s="199" t="s">
        <v>147</v>
      </c>
      <c r="E151" s="221" t="s">
        <v>19</v>
      </c>
      <c r="F151" s="222" t="s">
        <v>151</v>
      </c>
      <c r="G151" s="220"/>
      <c r="H151" s="223">
        <v>120</v>
      </c>
      <c r="I151" s="224"/>
      <c r="J151" s="220"/>
      <c r="K151" s="220"/>
      <c r="L151" s="225"/>
      <c r="M151" s="226"/>
      <c r="N151" s="227"/>
      <c r="O151" s="227"/>
      <c r="P151" s="227"/>
      <c r="Q151" s="227"/>
      <c r="R151" s="227"/>
      <c r="S151" s="227"/>
      <c r="T151" s="228"/>
      <c r="AT151" s="229" t="s">
        <v>147</v>
      </c>
      <c r="AU151" s="229" t="s">
        <v>85</v>
      </c>
      <c r="AV151" s="15" t="s">
        <v>143</v>
      </c>
      <c r="AW151" s="15" t="s">
        <v>37</v>
      </c>
      <c r="AX151" s="15" t="s">
        <v>83</v>
      </c>
      <c r="AY151" s="229" t="s">
        <v>136</v>
      </c>
    </row>
    <row r="152" spans="1:65" s="2" customFormat="1" ht="16.5" customHeight="1">
      <c r="A152" s="35"/>
      <c r="B152" s="36"/>
      <c r="C152" s="179" t="s">
        <v>219</v>
      </c>
      <c r="D152" s="179" t="s">
        <v>138</v>
      </c>
      <c r="E152" s="180" t="s">
        <v>220</v>
      </c>
      <c r="F152" s="181" t="s">
        <v>221</v>
      </c>
      <c r="G152" s="182" t="s">
        <v>141</v>
      </c>
      <c r="H152" s="183">
        <v>120</v>
      </c>
      <c r="I152" s="184"/>
      <c r="J152" s="185">
        <f>ROUND(I152*H152,2)</f>
        <v>0</v>
      </c>
      <c r="K152" s="181" t="s">
        <v>142</v>
      </c>
      <c r="L152" s="40"/>
      <c r="M152" s="186" t="s">
        <v>19</v>
      </c>
      <c r="N152" s="187" t="s">
        <v>47</v>
      </c>
      <c r="O152" s="65"/>
      <c r="P152" s="188">
        <f>O152*H152</f>
        <v>0</v>
      </c>
      <c r="Q152" s="188">
        <v>0</v>
      </c>
      <c r="R152" s="188">
        <f>Q152*H152</f>
        <v>0</v>
      </c>
      <c r="S152" s="188">
        <v>0</v>
      </c>
      <c r="T152" s="189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90" t="s">
        <v>143</v>
      </c>
      <c r="AT152" s="190" t="s">
        <v>138</v>
      </c>
      <c r="AU152" s="190" t="s">
        <v>85</v>
      </c>
      <c r="AY152" s="18" t="s">
        <v>136</v>
      </c>
      <c r="BE152" s="191">
        <f>IF(N152="základní",J152,0)</f>
        <v>0</v>
      </c>
      <c r="BF152" s="191">
        <f>IF(N152="snížená",J152,0)</f>
        <v>0</v>
      </c>
      <c r="BG152" s="191">
        <f>IF(N152="zákl. přenesená",J152,0)</f>
        <v>0</v>
      </c>
      <c r="BH152" s="191">
        <f>IF(N152="sníž. přenesená",J152,0)</f>
        <v>0</v>
      </c>
      <c r="BI152" s="191">
        <f>IF(N152="nulová",J152,0)</f>
        <v>0</v>
      </c>
      <c r="BJ152" s="18" t="s">
        <v>83</v>
      </c>
      <c r="BK152" s="191">
        <f>ROUND(I152*H152,2)</f>
        <v>0</v>
      </c>
      <c r="BL152" s="18" t="s">
        <v>143</v>
      </c>
      <c r="BM152" s="190" t="s">
        <v>222</v>
      </c>
    </row>
    <row r="153" spans="1:65" s="2" customFormat="1" ht="11.25">
      <c r="A153" s="35"/>
      <c r="B153" s="36"/>
      <c r="C153" s="37"/>
      <c r="D153" s="192" t="s">
        <v>145</v>
      </c>
      <c r="E153" s="37"/>
      <c r="F153" s="193" t="s">
        <v>223</v>
      </c>
      <c r="G153" s="37"/>
      <c r="H153" s="37"/>
      <c r="I153" s="194"/>
      <c r="J153" s="37"/>
      <c r="K153" s="37"/>
      <c r="L153" s="40"/>
      <c r="M153" s="195"/>
      <c r="N153" s="196"/>
      <c r="O153" s="65"/>
      <c r="P153" s="65"/>
      <c r="Q153" s="65"/>
      <c r="R153" s="65"/>
      <c r="S153" s="65"/>
      <c r="T153" s="66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8" t="s">
        <v>145</v>
      </c>
      <c r="AU153" s="18" t="s">
        <v>85</v>
      </c>
    </row>
    <row r="154" spans="1:65" s="13" customFormat="1" ht="11.25">
      <c r="B154" s="197"/>
      <c r="C154" s="198"/>
      <c r="D154" s="199" t="s">
        <v>147</v>
      </c>
      <c r="E154" s="200" t="s">
        <v>19</v>
      </c>
      <c r="F154" s="201" t="s">
        <v>224</v>
      </c>
      <c r="G154" s="198"/>
      <c r="H154" s="200" t="s">
        <v>19</v>
      </c>
      <c r="I154" s="202"/>
      <c r="J154" s="198"/>
      <c r="K154" s="198"/>
      <c r="L154" s="203"/>
      <c r="M154" s="204"/>
      <c r="N154" s="205"/>
      <c r="O154" s="205"/>
      <c r="P154" s="205"/>
      <c r="Q154" s="205"/>
      <c r="R154" s="205"/>
      <c r="S154" s="205"/>
      <c r="T154" s="206"/>
      <c r="AT154" s="207" t="s">
        <v>147</v>
      </c>
      <c r="AU154" s="207" t="s">
        <v>85</v>
      </c>
      <c r="AV154" s="13" t="s">
        <v>83</v>
      </c>
      <c r="AW154" s="13" t="s">
        <v>37</v>
      </c>
      <c r="AX154" s="13" t="s">
        <v>76</v>
      </c>
      <c r="AY154" s="207" t="s">
        <v>136</v>
      </c>
    </row>
    <row r="155" spans="1:65" s="13" customFormat="1" ht="11.25">
      <c r="B155" s="197"/>
      <c r="C155" s="198"/>
      <c r="D155" s="199" t="s">
        <v>147</v>
      </c>
      <c r="E155" s="200" t="s">
        <v>19</v>
      </c>
      <c r="F155" s="201" t="s">
        <v>203</v>
      </c>
      <c r="G155" s="198"/>
      <c r="H155" s="200" t="s">
        <v>19</v>
      </c>
      <c r="I155" s="202"/>
      <c r="J155" s="198"/>
      <c r="K155" s="198"/>
      <c r="L155" s="203"/>
      <c r="M155" s="204"/>
      <c r="N155" s="205"/>
      <c r="O155" s="205"/>
      <c r="P155" s="205"/>
      <c r="Q155" s="205"/>
      <c r="R155" s="205"/>
      <c r="S155" s="205"/>
      <c r="T155" s="206"/>
      <c r="AT155" s="207" t="s">
        <v>147</v>
      </c>
      <c r="AU155" s="207" t="s">
        <v>85</v>
      </c>
      <c r="AV155" s="13" t="s">
        <v>83</v>
      </c>
      <c r="AW155" s="13" t="s">
        <v>37</v>
      </c>
      <c r="AX155" s="13" t="s">
        <v>76</v>
      </c>
      <c r="AY155" s="207" t="s">
        <v>136</v>
      </c>
    </row>
    <row r="156" spans="1:65" s="13" customFormat="1" ht="11.25">
      <c r="B156" s="197"/>
      <c r="C156" s="198"/>
      <c r="D156" s="199" t="s">
        <v>147</v>
      </c>
      <c r="E156" s="200" t="s">
        <v>19</v>
      </c>
      <c r="F156" s="201" t="s">
        <v>225</v>
      </c>
      <c r="G156" s="198"/>
      <c r="H156" s="200" t="s">
        <v>19</v>
      </c>
      <c r="I156" s="202"/>
      <c r="J156" s="198"/>
      <c r="K156" s="198"/>
      <c r="L156" s="203"/>
      <c r="M156" s="204"/>
      <c r="N156" s="205"/>
      <c r="O156" s="205"/>
      <c r="P156" s="205"/>
      <c r="Q156" s="205"/>
      <c r="R156" s="205"/>
      <c r="S156" s="205"/>
      <c r="T156" s="206"/>
      <c r="AT156" s="207" t="s">
        <v>147</v>
      </c>
      <c r="AU156" s="207" t="s">
        <v>85</v>
      </c>
      <c r="AV156" s="13" t="s">
        <v>83</v>
      </c>
      <c r="AW156" s="13" t="s">
        <v>37</v>
      </c>
      <c r="AX156" s="13" t="s">
        <v>76</v>
      </c>
      <c r="AY156" s="207" t="s">
        <v>136</v>
      </c>
    </row>
    <row r="157" spans="1:65" s="14" customFormat="1" ht="11.25">
      <c r="B157" s="208"/>
      <c r="C157" s="209"/>
      <c r="D157" s="199" t="s">
        <v>147</v>
      </c>
      <c r="E157" s="210" t="s">
        <v>19</v>
      </c>
      <c r="F157" s="211" t="s">
        <v>204</v>
      </c>
      <c r="G157" s="209"/>
      <c r="H157" s="212">
        <v>120</v>
      </c>
      <c r="I157" s="213"/>
      <c r="J157" s="209"/>
      <c r="K157" s="209"/>
      <c r="L157" s="214"/>
      <c r="M157" s="215"/>
      <c r="N157" s="216"/>
      <c r="O157" s="216"/>
      <c r="P157" s="216"/>
      <c r="Q157" s="216"/>
      <c r="R157" s="216"/>
      <c r="S157" s="216"/>
      <c r="T157" s="217"/>
      <c r="AT157" s="218" t="s">
        <v>147</v>
      </c>
      <c r="AU157" s="218" t="s">
        <v>85</v>
      </c>
      <c r="AV157" s="14" t="s">
        <v>85</v>
      </c>
      <c r="AW157" s="14" t="s">
        <v>37</v>
      </c>
      <c r="AX157" s="14" t="s">
        <v>76</v>
      </c>
      <c r="AY157" s="218" t="s">
        <v>136</v>
      </c>
    </row>
    <row r="158" spans="1:65" s="15" customFormat="1" ht="11.25">
      <c r="B158" s="219"/>
      <c r="C158" s="220"/>
      <c r="D158" s="199" t="s">
        <v>147</v>
      </c>
      <c r="E158" s="221" t="s">
        <v>19</v>
      </c>
      <c r="F158" s="222" t="s">
        <v>151</v>
      </c>
      <c r="G158" s="220"/>
      <c r="H158" s="223">
        <v>120</v>
      </c>
      <c r="I158" s="224"/>
      <c r="J158" s="220"/>
      <c r="K158" s="220"/>
      <c r="L158" s="225"/>
      <c r="M158" s="226"/>
      <c r="N158" s="227"/>
      <c r="O158" s="227"/>
      <c r="P158" s="227"/>
      <c r="Q158" s="227"/>
      <c r="R158" s="227"/>
      <c r="S158" s="227"/>
      <c r="T158" s="228"/>
      <c r="AT158" s="229" t="s">
        <v>147</v>
      </c>
      <c r="AU158" s="229" t="s">
        <v>85</v>
      </c>
      <c r="AV158" s="15" t="s">
        <v>143</v>
      </c>
      <c r="AW158" s="15" t="s">
        <v>37</v>
      </c>
      <c r="AX158" s="15" t="s">
        <v>83</v>
      </c>
      <c r="AY158" s="229" t="s">
        <v>136</v>
      </c>
    </row>
    <row r="159" spans="1:65" s="12" customFormat="1" ht="22.9" customHeight="1">
      <c r="B159" s="163"/>
      <c r="C159" s="164"/>
      <c r="D159" s="165" t="s">
        <v>75</v>
      </c>
      <c r="E159" s="177" t="s">
        <v>159</v>
      </c>
      <c r="F159" s="177" t="s">
        <v>226</v>
      </c>
      <c r="G159" s="164"/>
      <c r="H159" s="164"/>
      <c r="I159" s="167"/>
      <c r="J159" s="178">
        <f>BK159</f>
        <v>0</v>
      </c>
      <c r="K159" s="164"/>
      <c r="L159" s="169"/>
      <c r="M159" s="170"/>
      <c r="N159" s="171"/>
      <c r="O159" s="171"/>
      <c r="P159" s="172">
        <f>SUM(P160:P179)</f>
        <v>0</v>
      </c>
      <c r="Q159" s="171"/>
      <c r="R159" s="172">
        <f>SUM(R160:R179)</f>
        <v>10.711660000000002</v>
      </c>
      <c r="S159" s="171"/>
      <c r="T159" s="173">
        <f>SUM(T160:T179)</f>
        <v>0</v>
      </c>
      <c r="AR159" s="174" t="s">
        <v>83</v>
      </c>
      <c r="AT159" s="175" t="s">
        <v>75</v>
      </c>
      <c r="AU159" s="175" t="s">
        <v>83</v>
      </c>
      <c r="AY159" s="174" t="s">
        <v>136</v>
      </c>
      <c r="BK159" s="176">
        <f>SUM(BK160:BK179)</f>
        <v>0</v>
      </c>
    </row>
    <row r="160" spans="1:65" s="2" customFormat="1" ht="16.5" customHeight="1">
      <c r="A160" s="35"/>
      <c r="B160" s="36"/>
      <c r="C160" s="179" t="s">
        <v>227</v>
      </c>
      <c r="D160" s="179" t="s">
        <v>138</v>
      </c>
      <c r="E160" s="180" t="s">
        <v>228</v>
      </c>
      <c r="F160" s="181" t="s">
        <v>229</v>
      </c>
      <c r="G160" s="182" t="s">
        <v>154</v>
      </c>
      <c r="H160" s="183">
        <v>38</v>
      </c>
      <c r="I160" s="184"/>
      <c r="J160" s="185">
        <f>ROUND(I160*H160,2)</f>
        <v>0</v>
      </c>
      <c r="K160" s="181" t="s">
        <v>142</v>
      </c>
      <c r="L160" s="40"/>
      <c r="M160" s="186" t="s">
        <v>19</v>
      </c>
      <c r="N160" s="187" t="s">
        <v>47</v>
      </c>
      <c r="O160" s="65"/>
      <c r="P160" s="188">
        <f>O160*H160</f>
        <v>0</v>
      </c>
      <c r="Q160" s="188">
        <v>0.12064</v>
      </c>
      <c r="R160" s="188">
        <f>Q160*H160</f>
        <v>4.58432</v>
      </c>
      <c r="S160" s="188">
        <v>0</v>
      </c>
      <c r="T160" s="189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90" t="s">
        <v>143</v>
      </c>
      <c r="AT160" s="190" t="s">
        <v>138</v>
      </c>
      <c r="AU160" s="190" t="s">
        <v>85</v>
      </c>
      <c r="AY160" s="18" t="s">
        <v>136</v>
      </c>
      <c r="BE160" s="191">
        <f>IF(N160="základní",J160,0)</f>
        <v>0</v>
      </c>
      <c r="BF160" s="191">
        <f>IF(N160="snížená",J160,0)</f>
        <v>0</v>
      </c>
      <c r="BG160" s="191">
        <f>IF(N160="zákl. přenesená",J160,0)</f>
        <v>0</v>
      </c>
      <c r="BH160" s="191">
        <f>IF(N160="sníž. přenesená",J160,0)</f>
        <v>0</v>
      </c>
      <c r="BI160" s="191">
        <f>IF(N160="nulová",J160,0)</f>
        <v>0</v>
      </c>
      <c r="BJ160" s="18" t="s">
        <v>83</v>
      </c>
      <c r="BK160" s="191">
        <f>ROUND(I160*H160,2)</f>
        <v>0</v>
      </c>
      <c r="BL160" s="18" t="s">
        <v>143</v>
      </c>
      <c r="BM160" s="190" t="s">
        <v>230</v>
      </c>
    </row>
    <row r="161" spans="1:65" s="2" customFormat="1" ht="11.25">
      <c r="A161" s="35"/>
      <c r="B161" s="36"/>
      <c r="C161" s="37"/>
      <c r="D161" s="192" t="s">
        <v>145</v>
      </c>
      <c r="E161" s="37"/>
      <c r="F161" s="193" t="s">
        <v>231</v>
      </c>
      <c r="G161" s="37"/>
      <c r="H161" s="37"/>
      <c r="I161" s="194"/>
      <c r="J161" s="37"/>
      <c r="K161" s="37"/>
      <c r="L161" s="40"/>
      <c r="M161" s="195"/>
      <c r="N161" s="196"/>
      <c r="O161" s="65"/>
      <c r="P161" s="65"/>
      <c r="Q161" s="65"/>
      <c r="R161" s="65"/>
      <c r="S161" s="65"/>
      <c r="T161" s="66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8" t="s">
        <v>145</v>
      </c>
      <c r="AU161" s="18" t="s">
        <v>85</v>
      </c>
    </row>
    <row r="162" spans="1:65" s="13" customFormat="1" ht="11.25">
      <c r="B162" s="197"/>
      <c r="C162" s="198"/>
      <c r="D162" s="199" t="s">
        <v>147</v>
      </c>
      <c r="E162" s="200" t="s">
        <v>19</v>
      </c>
      <c r="F162" s="201" t="s">
        <v>232</v>
      </c>
      <c r="G162" s="198"/>
      <c r="H162" s="200" t="s">
        <v>19</v>
      </c>
      <c r="I162" s="202"/>
      <c r="J162" s="198"/>
      <c r="K162" s="198"/>
      <c r="L162" s="203"/>
      <c r="M162" s="204"/>
      <c r="N162" s="205"/>
      <c r="O162" s="205"/>
      <c r="P162" s="205"/>
      <c r="Q162" s="205"/>
      <c r="R162" s="205"/>
      <c r="S162" s="205"/>
      <c r="T162" s="206"/>
      <c r="AT162" s="207" t="s">
        <v>147</v>
      </c>
      <c r="AU162" s="207" t="s">
        <v>85</v>
      </c>
      <c r="AV162" s="13" t="s">
        <v>83</v>
      </c>
      <c r="AW162" s="13" t="s">
        <v>37</v>
      </c>
      <c r="AX162" s="13" t="s">
        <v>76</v>
      </c>
      <c r="AY162" s="207" t="s">
        <v>136</v>
      </c>
    </row>
    <row r="163" spans="1:65" s="13" customFormat="1" ht="11.25">
      <c r="B163" s="197"/>
      <c r="C163" s="198"/>
      <c r="D163" s="199" t="s">
        <v>147</v>
      </c>
      <c r="E163" s="200" t="s">
        <v>19</v>
      </c>
      <c r="F163" s="201" t="s">
        <v>166</v>
      </c>
      <c r="G163" s="198"/>
      <c r="H163" s="200" t="s">
        <v>19</v>
      </c>
      <c r="I163" s="202"/>
      <c r="J163" s="198"/>
      <c r="K163" s="198"/>
      <c r="L163" s="203"/>
      <c r="M163" s="204"/>
      <c r="N163" s="205"/>
      <c r="O163" s="205"/>
      <c r="P163" s="205"/>
      <c r="Q163" s="205"/>
      <c r="R163" s="205"/>
      <c r="S163" s="205"/>
      <c r="T163" s="206"/>
      <c r="AT163" s="207" t="s">
        <v>147</v>
      </c>
      <c r="AU163" s="207" t="s">
        <v>85</v>
      </c>
      <c r="AV163" s="13" t="s">
        <v>83</v>
      </c>
      <c r="AW163" s="13" t="s">
        <v>37</v>
      </c>
      <c r="AX163" s="13" t="s">
        <v>76</v>
      </c>
      <c r="AY163" s="207" t="s">
        <v>136</v>
      </c>
    </row>
    <row r="164" spans="1:65" s="14" customFormat="1" ht="11.25">
      <c r="B164" s="208"/>
      <c r="C164" s="209"/>
      <c r="D164" s="199" t="s">
        <v>147</v>
      </c>
      <c r="E164" s="210" t="s">
        <v>19</v>
      </c>
      <c r="F164" s="211" t="s">
        <v>233</v>
      </c>
      <c r="G164" s="209"/>
      <c r="H164" s="212">
        <v>38</v>
      </c>
      <c r="I164" s="213"/>
      <c r="J164" s="209"/>
      <c r="K164" s="209"/>
      <c r="L164" s="214"/>
      <c r="M164" s="215"/>
      <c r="N164" s="216"/>
      <c r="O164" s="216"/>
      <c r="P164" s="216"/>
      <c r="Q164" s="216"/>
      <c r="R164" s="216"/>
      <c r="S164" s="216"/>
      <c r="T164" s="217"/>
      <c r="AT164" s="218" t="s">
        <v>147</v>
      </c>
      <c r="AU164" s="218" t="s">
        <v>85</v>
      </c>
      <c r="AV164" s="14" t="s">
        <v>85</v>
      </c>
      <c r="AW164" s="14" t="s">
        <v>37</v>
      </c>
      <c r="AX164" s="14" t="s">
        <v>76</v>
      </c>
      <c r="AY164" s="218" t="s">
        <v>136</v>
      </c>
    </row>
    <row r="165" spans="1:65" s="15" customFormat="1" ht="11.25">
      <c r="B165" s="219"/>
      <c r="C165" s="220"/>
      <c r="D165" s="199" t="s">
        <v>147</v>
      </c>
      <c r="E165" s="221" t="s">
        <v>19</v>
      </c>
      <c r="F165" s="222" t="s">
        <v>151</v>
      </c>
      <c r="G165" s="220"/>
      <c r="H165" s="223">
        <v>38</v>
      </c>
      <c r="I165" s="224"/>
      <c r="J165" s="220"/>
      <c r="K165" s="220"/>
      <c r="L165" s="225"/>
      <c r="M165" s="226"/>
      <c r="N165" s="227"/>
      <c r="O165" s="227"/>
      <c r="P165" s="227"/>
      <c r="Q165" s="227"/>
      <c r="R165" s="227"/>
      <c r="S165" s="227"/>
      <c r="T165" s="228"/>
      <c r="AT165" s="229" t="s">
        <v>147</v>
      </c>
      <c r="AU165" s="229" t="s">
        <v>85</v>
      </c>
      <c r="AV165" s="15" t="s">
        <v>143</v>
      </c>
      <c r="AW165" s="15" t="s">
        <v>37</v>
      </c>
      <c r="AX165" s="15" t="s">
        <v>83</v>
      </c>
      <c r="AY165" s="229" t="s">
        <v>136</v>
      </c>
    </row>
    <row r="166" spans="1:65" s="2" customFormat="1" ht="16.5" customHeight="1">
      <c r="A166" s="35"/>
      <c r="B166" s="36"/>
      <c r="C166" s="230" t="s">
        <v>234</v>
      </c>
      <c r="D166" s="230" t="s">
        <v>206</v>
      </c>
      <c r="E166" s="231" t="s">
        <v>235</v>
      </c>
      <c r="F166" s="232" t="s">
        <v>236</v>
      </c>
      <c r="G166" s="233" t="s">
        <v>237</v>
      </c>
      <c r="H166" s="234">
        <v>213.22200000000001</v>
      </c>
      <c r="I166" s="235"/>
      <c r="J166" s="236">
        <f>ROUND(I166*H166,2)</f>
        <v>0</v>
      </c>
      <c r="K166" s="232" t="s">
        <v>238</v>
      </c>
      <c r="L166" s="237"/>
      <c r="M166" s="238" t="s">
        <v>19</v>
      </c>
      <c r="N166" s="239" t="s">
        <v>47</v>
      </c>
      <c r="O166" s="65"/>
      <c r="P166" s="188">
        <f>O166*H166</f>
        <v>0</v>
      </c>
      <c r="Q166" s="188">
        <v>0.02</v>
      </c>
      <c r="R166" s="188">
        <f>Q166*H166</f>
        <v>4.2644400000000005</v>
      </c>
      <c r="S166" s="188">
        <v>0</v>
      </c>
      <c r="T166" s="189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90" t="s">
        <v>197</v>
      </c>
      <c r="AT166" s="190" t="s">
        <v>206</v>
      </c>
      <c r="AU166" s="190" t="s">
        <v>85</v>
      </c>
      <c r="AY166" s="18" t="s">
        <v>136</v>
      </c>
      <c r="BE166" s="191">
        <f>IF(N166="základní",J166,0)</f>
        <v>0</v>
      </c>
      <c r="BF166" s="191">
        <f>IF(N166="snížená",J166,0)</f>
        <v>0</v>
      </c>
      <c r="BG166" s="191">
        <f>IF(N166="zákl. přenesená",J166,0)</f>
        <v>0</v>
      </c>
      <c r="BH166" s="191">
        <f>IF(N166="sníž. přenesená",J166,0)</f>
        <v>0</v>
      </c>
      <c r="BI166" s="191">
        <f>IF(N166="nulová",J166,0)</f>
        <v>0</v>
      </c>
      <c r="BJ166" s="18" t="s">
        <v>83</v>
      </c>
      <c r="BK166" s="191">
        <f>ROUND(I166*H166,2)</f>
        <v>0</v>
      </c>
      <c r="BL166" s="18" t="s">
        <v>143</v>
      </c>
      <c r="BM166" s="190" t="s">
        <v>239</v>
      </c>
    </row>
    <row r="167" spans="1:65" s="13" customFormat="1" ht="11.25">
      <c r="B167" s="197"/>
      <c r="C167" s="198"/>
      <c r="D167" s="199" t="s">
        <v>147</v>
      </c>
      <c r="E167" s="200" t="s">
        <v>19</v>
      </c>
      <c r="F167" s="201" t="s">
        <v>240</v>
      </c>
      <c r="G167" s="198"/>
      <c r="H167" s="200" t="s">
        <v>19</v>
      </c>
      <c r="I167" s="202"/>
      <c r="J167" s="198"/>
      <c r="K167" s="198"/>
      <c r="L167" s="203"/>
      <c r="M167" s="204"/>
      <c r="N167" s="205"/>
      <c r="O167" s="205"/>
      <c r="P167" s="205"/>
      <c r="Q167" s="205"/>
      <c r="R167" s="205"/>
      <c r="S167" s="205"/>
      <c r="T167" s="206"/>
      <c r="AT167" s="207" t="s">
        <v>147</v>
      </c>
      <c r="AU167" s="207" t="s">
        <v>85</v>
      </c>
      <c r="AV167" s="13" t="s">
        <v>83</v>
      </c>
      <c r="AW167" s="13" t="s">
        <v>37</v>
      </c>
      <c r="AX167" s="13" t="s">
        <v>76</v>
      </c>
      <c r="AY167" s="207" t="s">
        <v>136</v>
      </c>
    </row>
    <row r="168" spans="1:65" s="14" customFormat="1" ht="11.25">
      <c r="B168" s="208"/>
      <c r="C168" s="209"/>
      <c r="D168" s="199" t="s">
        <v>147</v>
      </c>
      <c r="E168" s="210" t="s">
        <v>19</v>
      </c>
      <c r="F168" s="211" t="s">
        <v>241</v>
      </c>
      <c r="G168" s="209"/>
      <c r="H168" s="212">
        <v>213.22200000000001</v>
      </c>
      <c r="I168" s="213"/>
      <c r="J168" s="209"/>
      <c r="K168" s="209"/>
      <c r="L168" s="214"/>
      <c r="M168" s="215"/>
      <c r="N168" s="216"/>
      <c r="O168" s="216"/>
      <c r="P168" s="216"/>
      <c r="Q168" s="216"/>
      <c r="R168" s="216"/>
      <c r="S168" s="216"/>
      <c r="T168" s="217"/>
      <c r="AT168" s="218" t="s">
        <v>147</v>
      </c>
      <c r="AU168" s="218" t="s">
        <v>85</v>
      </c>
      <c r="AV168" s="14" t="s">
        <v>85</v>
      </c>
      <c r="AW168" s="14" t="s">
        <v>37</v>
      </c>
      <c r="AX168" s="14" t="s">
        <v>76</v>
      </c>
      <c r="AY168" s="218" t="s">
        <v>136</v>
      </c>
    </row>
    <row r="169" spans="1:65" s="15" customFormat="1" ht="11.25">
      <c r="B169" s="219"/>
      <c r="C169" s="220"/>
      <c r="D169" s="199" t="s">
        <v>147</v>
      </c>
      <c r="E169" s="221" t="s">
        <v>19</v>
      </c>
      <c r="F169" s="222" t="s">
        <v>151</v>
      </c>
      <c r="G169" s="220"/>
      <c r="H169" s="223">
        <v>213.22200000000001</v>
      </c>
      <c r="I169" s="224"/>
      <c r="J169" s="220"/>
      <c r="K169" s="220"/>
      <c r="L169" s="225"/>
      <c r="M169" s="226"/>
      <c r="N169" s="227"/>
      <c r="O169" s="227"/>
      <c r="P169" s="227"/>
      <c r="Q169" s="227"/>
      <c r="R169" s="227"/>
      <c r="S169" s="227"/>
      <c r="T169" s="228"/>
      <c r="AT169" s="229" t="s">
        <v>147</v>
      </c>
      <c r="AU169" s="229" t="s">
        <v>85</v>
      </c>
      <c r="AV169" s="15" t="s">
        <v>143</v>
      </c>
      <c r="AW169" s="15" t="s">
        <v>37</v>
      </c>
      <c r="AX169" s="15" t="s">
        <v>83</v>
      </c>
      <c r="AY169" s="229" t="s">
        <v>136</v>
      </c>
    </row>
    <row r="170" spans="1:65" s="2" customFormat="1" ht="16.5" customHeight="1">
      <c r="A170" s="35"/>
      <c r="B170" s="36"/>
      <c r="C170" s="179" t="s">
        <v>242</v>
      </c>
      <c r="D170" s="179" t="s">
        <v>138</v>
      </c>
      <c r="E170" s="180" t="s">
        <v>243</v>
      </c>
      <c r="F170" s="181" t="s">
        <v>244</v>
      </c>
      <c r="G170" s="182" t="s">
        <v>154</v>
      </c>
      <c r="H170" s="183">
        <v>8</v>
      </c>
      <c r="I170" s="184"/>
      <c r="J170" s="185">
        <f>ROUND(I170*H170,2)</f>
        <v>0</v>
      </c>
      <c r="K170" s="181" t="s">
        <v>142</v>
      </c>
      <c r="L170" s="40"/>
      <c r="M170" s="186" t="s">
        <v>19</v>
      </c>
      <c r="N170" s="187" t="s">
        <v>47</v>
      </c>
      <c r="O170" s="65"/>
      <c r="P170" s="188">
        <f>O170*H170</f>
        <v>0</v>
      </c>
      <c r="Q170" s="188">
        <v>0.12064</v>
      </c>
      <c r="R170" s="188">
        <f>Q170*H170</f>
        <v>0.96511999999999998</v>
      </c>
      <c r="S170" s="188">
        <v>0</v>
      </c>
      <c r="T170" s="189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90" t="s">
        <v>143</v>
      </c>
      <c r="AT170" s="190" t="s">
        <v>138</v>
      </c>
      <c r="AU170" s="190" t="s">
        <v>85</v>
      </c>
      <c r="AY170" s="18" t="s">
        <v>136</v>
      </c>
      <c r="BE170" s="191">
        <f>IF(N170="základní",J170,0)</f>
        <v>0</v>
      </c>
      <c r="BF170" s="191">
        <f>IF(N170="snížená",J170,0)</f>
        <v>0</v>
      </c>
      <c r="BG170" s="191">
        <f>IF(N170="zákl. přenesená",J170,0)</f>
        <v>0</v>
      </c>
      <c r="BH170" s="191">
        <f>IF(N170="sníž. přenesená",J170,0)</f>
        <v>0</v>
      </c>
      <c r="BI170" s="191">
        <f>IF(N170="nulová",J170,0)</f>
        <v>0</v>
      </c>
      <c r="BJ170" s="18" t="s">
        <v>83</v>
      </c>
      <c r="BK170" s="191">
        <f>ROUND(I170*H170,2)</f>
        <v>0</v>
      </c>
      <c r="BL170" s="18" t="s">
        <v>143</v>
      </c>
      <c r="BM170" s="190" t="s">
        <v>245</v>
      </c>
    </row>
    <row r="171" spans="1:65" s="2" customFormat="1" ht="11.25">
      <c r="A171" s="35"/>
      <c r="B171" s="36"/>
      <c r="C171" s="37"/>
      <c r="D171" s="192" t="s">
        <v>145</v>
      </c>
      <c r="E171" s="37"/>
      <c r="F171" s="193" t="s">
        <v>246</v>
      </c>
      <c r="G171" s="37"/>
      <c r="H171" s="37"/>
      <c r="I171" s="194"/>
      <c r="J171" s="37"/>
      <c r="K171" s="37"/>
      <c r="L171" s="40"/>
      <c r="M171" s="195"/>
      <c r="N171" s="196"/>
      <c r="O171" s="65"/>
      <c r="P171" s="65"/>
      <c r="Q171" s="65"/>
      <c r="R171" s="65"/>
      <c r="S171" s="65"/>
      <c r="T171" s="66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8" t="s">
        <v>145</v>
      </c>
      <c r="AU171" s="18" t="s">
        <v>85</v>
      </c>
    </row>
    <row r="172" spans="1:65" s="13" customFormat="1" ht="11.25">
      <c r="B172" s="197"/>
      <c r="C172" s="198"/>
      <c r="D172" s="199" t="s">
        <v>147</v>
      </c>
      <c r="E172" s="200" t="s">
        <v>19</v>
      </c>
      <c r="F172" s="201" t="s">
        <v>232</v>
      </c>
      <c r="G172" s="198"/>
      <c r="H172" s="200" t="s">
        <v>19</v>
      </c>
      <c r="I172" s="202"/>
      <c r="J172" s="198"/>
      <c r="K172" s="198"/>
      <c r="L172" s="203"/>
      <c r="M172" s="204"/>
      <c r="N172" s="205"/>
      <c r="O172" s="205"/>
      <c r="P172" s="205"/>
      <c r="Q172" s="205"/>
      <c r="R172" s="205"/>
      <c r="S172" s="205"/>
      <c r="T172" s="206"/>
      <c r="AT172" s="207" t="s">
        <v>147</v>
      </c>
      <c r="AU172" s="207" t="s">
        <v>85</v>
      </c>
      <c r="AV172" s="13" t="s">
        <v>83</v>
      </c>
      <c r="AW172" s="13" t="s">
        <v>37</v>
      </c>
      <c r="AX172" s="13" t="s">
        <v>76</v>
      </c>
      <c r="AY172" s="207" t="s">
        <v>136</v>
      </c>
    </row>
    <row r="173" spans="1:65" s="13" customFormat="1" ht="11.25">
      <c r="B173" s="197"/>
      <c r="C173" s="198"/>
      <c r="D173" s="199" t="s">
        <v>147</v>
      </c>
      <c r="E173" s="200" t="s">
        <v>19</v>
      </c>
      <c r="F173" s="201" t="s">
        <v>166</v>
      </c>
      <c r="G173" s="198"/>
      <c r="H173" s="200" t="s">
        <v>19</v>
      </c>
      <c r="I173" s="202"/>
      <c r="J173" s="198"/>
      <c r="K173" s="198"/>
      <c r="L173" s="203"/>
      <c r="M173" s="204"/>
      <c r="N173" s="205"/>
      <c r="O173" s="205"/>
      <c r="P173" s="205"/>
      <c r="Q173" s="205"/>
      <c r="R173" s="205"/>
      <c r="S173" s="205"/>
      <c r="T173" s="206"/>
      <c r="AT173" s="207" t="s">
        <v>147</v>
      </c>
      <c r="AU173" s="207" t="s">
        <v>85</v>
      </c>
      <c r="AV173" s="13" t="s">
        <v>83</v>
      </c>
      <c r="AW173" s="13" t="s">
        <v>37</v>
      </c>
      <c r="AX173" s="13" t="s">
        <v>76</v>
      </c>
      <c r="AY173" s="207" t="s">
        <v>136</v>
      </c>
    </row>
    <row r="174" spans="1:65" s="14" customFormat="1" ht="11.25">
      <c r="B174" s="208"/>
      <c r="C174" s="209"/>
      <c r="D174" s="199" t="s">
        <v>147</v>
      </c>
      <c r="E174" s="210" t="s">
        <v>19</v>
      </c>
      <c r="F174" s="211" t="s">
        <v>247</v>
      </c>
      <c r="G174" s="209"/>
      <c r="H174" s="212">
        <v>8</v>
      </c>
      <c r="I174" s="213"/>
      <c r="J174" s="209"/>
      <c r="K174" s="209"/>
      <c r="L174" s="214"/>
      <c r="M174" s="215"/>
      <c r="N174" s="216"/>
      <c r="O174" s="216"/>
      <c r="P174" s="216"/>
      <c r="Q174" s="216"/>
      <c r="R174" s="216"/>
      <c r="S174" s="216"/>
      <c r="T174" s="217"/>
      <c r="AT174" s="218" t="s">
        <v>147</v>
      </c>
      <c r="AU174" s="218" t="s">
        <v>85</v>
      </c>
      <c r="AV174" s="14" t="s">
        <v>85</v>
      </c>
      <c r="AW174" s="14" t="s">
        <v>37</v>
      </c>
      <c r="AX174" s="14" t="s">
        <v>76</v>
      </c>
      <c r="AY174" s="218" t="s">
        <v>136</v>
      </c>
    </row>
    <row r="175" spans="1:65" s="15" customFormat="1" ht="11.25">
      <c r="B175" s="219"/>
      <c r="C175" s="220"/>
      <c r="D175" s="199" t="s">
        <v>147</v>
      </c>
      <c r="E175" s="221" t="s">
        <v>19</v>
      </c>
      <c r="F175" s="222" t="s">
        <v>151</v>
      </c>
      <c r="G175" s="220"/>
      <c r="H175" s="223">
        <v>8</v>
      </c>
      <c r="I175" s="224"/>
      <c r="J175" s="220"/>
      <c r="K175" s="220"/>
      <c r="L175" s="225"/>
      <c r="M175" s="226"/>
      <c r="N175" s="227"/>
      <c r="O175" s="227"/>
      <c r="P175" s="227"/>
      <c r="Q175" s="227"/>
      <c r="R175" s="227"/>
      <c r="S175" s="227"/>
      <c r="T175" s="228"/>
      <c r="AT175" s="229" t="s">
        <v>147</v>
      </c>
      <c r="AU175" s="229" t="s">
        <v>85</v>
      </c>
      <c r="AV175" s="15" t="s">
        <v>143</v>
      </c>
      <c r="AW175" s="15" t="s">
        <v>37</v>
      </c>
      <c r="AX175" s="15" t="s">
        <v>83</v>
      </c>
      <c r="AY175" s="229" t="s">
        <v>136</v>
      </c>
    </row>
    <row r="176" spans="1:65" s="2" customFormat="1" ht="16.5" customHeight="1">
      <c r="A176" s="35"/>
      <c r="B176" s="36"/>
      <c r="C176" s="230" t="s">
        <v>8</v>
      </c>
      <c r="D176" s="230" t="s">
        <v>206</v>
      </c>
      <c r="E176" s="231" t="s">
        <v>248</v>
      </c>
      <c r="F176" s="232" t="s">
        <v>249</v>
      </c>
      <c r="G176" s="233" t="s">
        <v>237</v>
      </c>
      <c r="H176" s="234">
        <v>44.889000000000003</v>
      </c>
      <c r="I176" s="235"/>
      <c r="J176" s="236">
        <f>ROUND(I176*H176,2)</f>
        <v>0</v>
      </c>
      <c r="K176" s="232" t="s">
        <v>238</v>
      </c>
      <c r="L176" s="237"/>
      <c r="M176" s="238" t="s">
        <v>19</v>
      </c>
      <c r="N176" s="239" t="s">
        <v>47</v>
      </c>
      <c r="O176" s="65"/>
      <c r="P176" s="188">
        <f>O176*H176</f>
        <v>0</v>
      </c>
      <c r="Q176" s="188">
        <v>0.02</v>
      </c>
      <c r="R176" s="188">
        <f>Q176*H176</f>
        <v>0.89778000000000002</v>
      </c>
      <c r="S176" s="188">
        <v>0</v>
      </c>
      <c r="T176" s="189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90" t="s">
        <v>197</v>
      </c>
      <c r="AT176" s="190" t="s">
        <v>206</v>
      </c>
      <c r="AU176" s="190" t="s">
        <v>85</v>
      </c>
      <c r="AY176" s="18" t="s">
        <v>136</v>
      </c>
      <c r="BE176" s="191">
        <f>IF(N176="základní",J176,0)</f>
        <v>0</v>
      </c>
      <c r="BF176" s="191">
        <f>IF(N176="snížená",J176,0)</f>
        <v>0</v>
      </c>
      <c r="BG176" s="191">
        <f>IF(N176="zákl. přenesená",J176,0)</f>
        <v>0</v>
      </c>
      <c r="BH176" s="191">
        <f>IF(N176="sníž. přenesená",J176,0)</f>
        <v>0</v>
      </c>
      <c r="BI176" s="191">
        <f>IF(N176="nulová",J176,0)</f>
        <v>0</v>
      </c>
      <c r="BJ176" s="18" t="s">
        <v>83</v>
      </c>
      <c r="BK176" s="191">
        <f>ROUND(I176*H176,2)</f>
        <v>0</v>
      </c>
      <c r="BL176" s="18" t="s">
        <v>143</v>
      </c>
      <c r="BM176" s="190" t="s">
        <v>250</v>
      </c>
    </row>
    <row r="177" spans="1:65" s="13" customFormat="1" ht="11.25">
      <c r="B177" s="197"/>
      <c r="C177" s="198"/>
      <c r="D177" s="199" t="s">
        <v>147</v>
      </c>
      <c r="E177" s="200" t="s">
        <v>19</v>
      </c>
      <c r="F177" s="201" t="s">
        <v>240</v>
      </c>
      <c r="G177" s="198"/>
      <c r="H177" s="200" t="s">
        <v>19</v>
      </c>
      <c r="I177" s="202"/>
      <c r="J177" s="198"/>
      <c r="K177" s="198"/>
      <c r="L177" s="203"/>
      <c r="M177" s="204"/>
      <c r="N177" s="205"/>
      <c r="O177" s="205"/>
      <c r="P177" s="205"/>
      <c r="Q177" s="205"/>
      <c r="R177" s="205"/>
      <c r="S177" s="205"/>
      <c r="T177" s="206"/>
      <c r="AT177" s="207" t="s">
        <v>147</v>
      </c>
      <c r="AU177" s="207" t="s">
        <v>85</v>
      </c>
      <c r="AV177" s="13" t="s">
        <v>83</v>
      </c>
      <c r="AW177" s="13" t="s">
        <v>37</v>
      </c>
      <c r="AX177" s="13" t="s">
        <v>76</v>
      </c>
      <c r="AY177" s="207" t="s">
        <v>136</v>
      </c>
    </row>
    <row r="178" spans="1:65" s="14" customFormat="1" ht="11.25">
      <c r="B178" s="208"/>
      <c r="C178" s="209"/>
      <c r="D178" s="199" t="s">
        <v>147</v>
      </c>
      <c r="E178" s="210" t="s">
        <v>19</v>
      </c>
      <c r="F178" s="211" t="s">
        <v>251</v>
      </c>
      <c r="G178" s="209"/>
      <c r="H178" s="212">
        <v>44.889000000000003</v>
      </c>
      <c r="I178" s="213"/>
      <c r="J178" s="209"/>
      <c r="K178" s="209"/>
      <c r="L178" s="214"/>
      <c r="M178" s="215"/>
      <c r="N178" s="216"/>
      <c r="O178" s="216"/>
      <c r="P178" s="216"/>
      <c r="Q178" s="216"/>
      <c r="R178" s="216"/>
      <c r="S178" s="216"/>
      <c r="T178" s="217"/>
      <c r="AT178" s="218" t="s">
        <v>147</v>
      </c>
      <c r="AU178" s="218" t="s">
        <v>85</v>
      </c>
      <c r="AV178" s="14" t="s">
        <v>85</v>
      </c>
      <c r="AW178" s="14" t="s">
        <v>37</v>
      </c>
      <c r="AX178" s="14" t="s">
        <v>76</v>
      </c>
      <c r="AY178" s="218" t="s">
        <v>136</v>
      </c>
    </row>
    <row r="179" spans="1:65" s="15" customFormat="1" ht="11.25">
      <c r="B179" s="219"/>
      <c r="C179" s="220"/>
      <c r="D179" s="199" t="s">
        <v>147</v>
      </c>
      <c r="E179" s="221" t="s">
        <v>19</v>
      </c>
      <c r="F179" s="222" t="s">
        <v>151</v>
      </c>
      <c r="G179" s="220"/>
      <c r="H179" s="223">
        <v>44.889000000000003</v>
      </c>
      <c r="I179" s="224"/>
      <c r="J179" s="220"/>
      <c r="K179" s="220"/>
      <c r="L179" s="225"/>
      <c r="M179" s="226"/>
      <c r="N179" s="227"/>
      <c r="O179" s="227"/>
      <c r="P179" s="227"/>
      <c r="Q179" s="227"/>
      <c r="R179" s="227"/>
      <c r="S179" s="227"/>
      <c r="T179" s="228"/>
      <c r="AT179" s="229" t="s">
        <v>147</v>
      </c>
      <c r="AU179" s="229" t="s">
        <v>85</v>
      </c>
      <c r="AV179" s="15" t="s">
        <v>143</v>
      </c>
      <c r="AW179" s="15" t="s">
        <v>37</v>
      </c>
      <c r="AX179" s="15" t="s">
        <v>83</v>
      </c>
      <c r="AY179" s="229" t="s">
        <v>136</v>
      </c>
    </row>
    <row r="180" spans="1:65" s="12" customFormat="1" ht="22.9" customHeight="1">
      <c r="B180" s="163"/>
      <c r="C180" s="164"/>
      <c r="D180" s="165" t="s">
        <v>75</v>
      </c>
      <c r="E180" s="177" t="s">
        <v>173</v>
      </c>
      <c r="F180" s="177" t="s">
        <v>252</v>
      </c>
      <c r="G180" s="164"/>
      <c r="H180" s="164"/>
      <c r="I180" s="167"/>
      <c r="J180" s="178">
        <f>BK180</f>
        <v>0</v>
      </c>
      <c r="K180" s="164"/>
      <c r="L180" s="169"/>
      <c r="M180" s="170"/>
      <c r="N180" s="171"/>
      <c r="O180" s="171"/>
      <c r="P180" s="172">
        <f>SUM(P181:P218)</f>
        <v>0</v>
      </c>
      <c r="Q180" s="171"/>
      <c r="R180" s="172">
        <f>SUM(R181:R218)</f>
        <v>59.153610999999998</v>
      </c>
      <c r="S180" s="171"/>
      <c r="T180" s="173">
        <f>SUM(T181:T218)</f>
        <v>0</v>
      </c>
      <c r="AR180" s="174" t="s">
        <v>83</v>
      </c>
      <c r="AT180" s="175" t="s">
        <v>75</v>
      </c>
      <c r="AU180" s="175" t="s">
        <v>83</v>
      </c>
      <c r="AY180" s="174" t="s">
        <v>136</v>
      </c>
      <c r="BK180" s="176">
        <f>SUM(BK181:BK218)</f>
        <v>0</v>
      </c>
    </row>
    <row r="181" spans="1:65" s="2" customFormat="1" ht="21.75" customHeight="1">
      <c r="A181" s="35"/>
      <c r="B181" s="36"/>
      <c r="C181" s="179" t="s">
        <v>253</v>
      </c>
      <c r="D181" s="179" t="s">
        <v>138</v>
      </c>
      <c r="E181" s="180" t="s">
        <v>254</v>
      </c>
      <c r="F181" s="181" t="s">
        <v>255</v>
      </c>
      <c r="G181" s="182" t="s">
        <v>141</v>
      </c>
      <c r="H181" s="183">
        <v>130.6</v>
      </c>
      <c r="I181" s="184"/>
      <c r="J181" s="185">
        <f>ROUND(I181*H181,2)</f>
        <v>0</v>
      </c>
      <c r="K181" s="181" t="s">
        <v>142</v>
      </c>
      <c r="L181" s="40"/>
      <c r="M181" s="186" t="s">
        <v>19</v>
      </c>
      <c r="N181" s="187" t="s">
        <v>47</v>
      </c>
      <c r="O181" s="65"/>
      <c r="P181" s="188">
        <f>O181*H181</f>
        <v>0</v>
      </c>
      <c r="Q181" s="188">
        <v>0.23</v>
      </c>
      <c r="R181" s="188">
        <f>Q181*H181</f>
        <v>30.038</v>
      </c>
      <c r="S181" s="188">
        <v>0</v>
      </c>
      <c r="T181" s="189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90" t="s">
        <v>143</v>
      </c>
      <c r="AT181" s="190" t="s">
        <v>138</v>
      </c>
      <c r="AU181" s="190" t="s">
        <v>85</v>
      </c>
      <c r="AY181" s="18" t="s">
        <v>136</v>
      </c>
      <c r="BE181" s="191">
        <f>IF(N181="základní",J181,0)</f>
        <v>0</v>
      </c>
      <c r="BF181" s="191">
        <f>IF(N181="snížená",J181,0)</f>
        <v>0</v>
      </c>
      <c r="BG181" s="191">
        <f>IF(N181="zákl. přenesená",J181,0)</f>
        <v>0</v>
      </c>
      <c r="BH181" s="191">
        <f>IF(N181="sníž. přenesená",J181,0)</f>
        <v>0</v>
      </c>
      <c r="BI181" s="191">
        <f>IF(N181="nulová",J181,0)</f>
        <v>0</v>
      </c>
      <c r="BJ181" s="18" t="s">
        <v>83</v>
      </c>
      <c r="BK181" s="191">
        <f>ROUND(I181*H181,2)</f>
        <v>0</v>
      </c>
      <c r="BL181" s="18" t="s">
        <v>143</v>
      </c>
      <c r="BM181" s="190" t="s">
        <v>256</v>
      </c>
    </row>
    <row r="182" spans="1:65" s="2" customFormat="1" ht="11.25">
      <c r="A182" s="35"/>
      <c r="B182" s="36"/>
      <c r="C182" s="37"/>
      <c r="D182" s="192" t="s">
        <v>145</v>
      </c>
      <c r="E182" s="37"/>
      <c r="F182" s="193" t="s">
        <v>257</v>
      </c>
      <c r="G182" s="37"/>
      <c r="H182" s="37"/>
      <c r="I182" s="194"/>
      <c r="J182" s="37"/>
      <c r="K182" s="37"/>
      <c r="L182" s="40"/>
      <c r="M182" s="195"/>
      <c r="N182" s="196"/>
      <c r="O182" s="65"/>
      <c r="P182" s="65"/>
      <c r="Q182" s="65"/>
      <c r="R182" s="65"/>
      <c r="S182" s="65"/>
      <c r="T182" s="66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8" t="s">
        <v>145</v>
      </c>
      <c r="AU182" s="18" t="s">
        <v>85</v>
      </c>
    </row>
    <row r="183" spans="1:65" s="13" customFormat="1" ht="11.25">
      <c r="B183" s="197"/>
      <c r="C183" s="198"/>
      <c r="D183" s="199" t="s">
        <v>147</v>
      </c>
      <c r="E183" s="200" t="s">
        <v>19</v>
      </c>
      <c r="F183" s="201" t="s">
        <v>258</v>
      </c>
      <c r="G183" s="198"/>
      <c r="H183" s="200" t="s">
        <v>19</v>
      </c>
      <c r="I183" s="202"/>
      <c r="J183" s="198"/>
      <c r="K183" s="198"/>
      <c r="L183" s="203"/>
      <c r="M183" s="204"/>
      <c r="N183" s="205"/>
      <c r="O183" s="205"/>
      <c r="P183" s="205"/>
      <c r="Q183" s="205"/>
      <c r="R183" s="205"/>
      <c r="S183" s="205"/>
      <c r="T183" s="206"/>
      <c r="AT183" s="207" t="s">
        <v>147</v>
      </c>
      <c r="AU183" s="207" t="s">
        <v>85</v>
      </c>
      <c r="AV183" s="13" t="s">
        <v>83</v>
      </c>
      <c r="AW183" s="13" t="s">
        <v>37</v>
      </c>
      <c r="AX183" s="13" t="s">
        <v>76</v>
      </c>
      <c r="AY183" s="207" t="s">
        <v>136</v>
      </c>
    </row>
    <row r="184" spans="1:65" s="13" customFormat="1" ht="11.25">
      <c r="B184" s="197"/>
      <c r="C184" s="198"/>
      <c r="D184" s="199" t="s">
        <v>147</v>
      </c>
      <c r="E184" s="200" t="s">
        <v>19</v>
      </c>
      <c r="F184" s="201" t="s">
        <v>259</v>
      </c>
      <c r="G184" s="198"/>
      <c r="H184" s="200" t="s">
        <v>19</v>
      </c>
      <c r="I184" s="202"/>
      <c r="J184" s="198"/>
      <c r="K184" s="198"/>
      <c r="L184" s="203"/>
      <c r="M184" s="204"/>
      <c r="N184" s="205"/>
      <c r="O184" s="205"/>
      <c r="P184" s="205"/>
      <c r="Q184" s="205"/>
      <c r="R184" s="205"/>
      <c r="S184" s="205"/>
      <c r="T184" s="206"/>
      <c r="AT184" s="207" t="s">
        <v>147</v>
      </c>
      <c r="AU184" s="207" t="s">
        <v>85</v>
      </c>
      <c r="AV184" s="13" t="s">
        <v>83</v>
      </c>
      <c r="AW184" s="13" t="s">
        <v>37</v>
      </c>
      <c r="AX184" s="13" t="s">
        <v>76</v>
      </c>
      <c r="AY184" s="207" t="s">
        <v>136</v>
      </c>
    </row>
    <row r="185" spans="1:65" s="14" customFormat="1" ht="11.25">
      <c r="B185" s="208"/>
      <c r="C185" s="209"/>
      <c r="D185" s="199" t="s">
        <v>147</v>
      </c>
      <c r="E185" s="210" t="s">
        <v>19</v>
      </c>
      <c r="F185" s="211" t="s">
        <v>260</v>
      </c>
      <c r="G185" s="209"/>
      <c r="H185" s="212">
        <v>120.9</v>
      </c>
      <c r="I185" s="213"/>
      <c r="J185" s="209"/>
      <c r="K185" s="209"/>
      <c r="L185" s="214"/>
      <c r="M185" s="215"/>
      <c r="N185" s="216"/>
      <c r="O185" s="216"/>
      <c r="P185" s="216"/>
      <c r="Q185" s="216"/>
      <c r="R185" s="216"/>
      <c r="S185" s="216"/>
      <c r="T185" s="217"/>
      <c r="AT185" s="218" t="s">
        <v>147</v>
      </c>
      <c r="AU185" s="218" t="s">
        <v>85</v>
      </c>
      <c r="AV185" s="14" t="s">
        <v>85</v>
      </c>
      <c r="AW185" s="14" t="s">
        <v>37</v>
      </c>
      <c r="AX185" s="14" t="s">
        <v>76</v>
      </c>
      <c r="AY185" s="218" t="s">
        <v>136</v>
      </c>
    </row>
    <row r="186" spans="1:65" s="14" customFormat="1" ht="11.25">
      <c r="B186" s="208"/>
      <c r="C186" s="209"/>
      <c r="D186" s="199" t="s">
        <v>147</v>
      </c>
      <c r="E186" s="210" t="s">
        <v>19</v>
      </c>
      <c r="F186" s="211" t="s">
        <v>261</v>
      </c>
      <c r="G186" s="209"/>
      <c r="H186" s="212">
        <v>4.9000000000000004</v>
      </c>
      <c r="I186" s="213"/>
      <c r="J186" s="209"/>
      <c r="K186" s="209"/>
      <c r="L186" s="214"/>
      <c r="M186" s="215"/>
      <c r="N186" s="216"/>
      <c r="O186" s="216"/>
      <c r="P186" s="216"/>
      <c r="Q186" s="216"/>
      <c r="R186" s="216"/>
      <c r="S186" s="216"/>
      <c r="T186" s="217"/>
      <c r="AT186" s="218" t="s">
        <v>147</v>
      </c>
      <c r="AU186" s="218" t="s">
        <v>85</v>
      </c>
      <c r="AV186" s="14" t="s">
        <v>85</v>
      </c>
      <c r="AW186" s="14" t="s">
        <v>37</v>
      </c>
      <c r="AX186" s="14" t="s">
        <v>76</v>
      </c>
      <c r="AY186" s="218" t="s">
        <v>136</v>
      </c>
    </row>
    <row r="187" spans="1:65" s="14" customFormat="1" ht="11.25">
      <c r="B187" s="208"/>
      <c r="C187" s="209"/>
      <c r="D187" s="199" t="s">
        <v>147</v>
      </c>
      <c r="E187" s="210" t="s">
        <v>19</v>
      </c>
      <c r="F187" s="211" t="s">
        <v>262</v>
      </c>
      <c r="G187" s="209"/>
      <c r="H187" s="212">
        <v>4.8</v>
      </c>
      <c r="I187" s="213"/>
      <c r="J187" s="209"/>
      <c r="K187" s="209"/>
      <c r="L187" s="214"/>
      <c r="M187" s="215"/>
      <c r="N187" s="216"/>
      <c r="O187" s="216"/>
      <c r="P187" s="216"/>
      <c r="Q187" s="216"/>
      <c r="R187" s="216"/>
      <c r="S187" s="216"/>
      <c r="T187" s="217"/>
      <c r="AT187" s="218" t="s">
        <v>147</v>
      </c>
      <c r="AU187" s="218" t="s">
        <v>85</v>
      </c>
      <c r="AV187" s="14" t="s">
        <v>85</v>
      </c>
      <c r="AW187" s="14" t="s">
        <v>37</v>
      </c>
      <c r="AX187" s="14" t="s">
        <v>76</v>
      </c>
      <c r="AY187" s="218" t="s">
        <v>136</v>
      </c>
    </row>
    <row r="188" spans="1:65" s="15" customFormat="1" ht="11.25">
      <c r="B188" s="219"/>
      <c r="C188" s="220"/>
      <c r="D188" s="199" t="s">
        <v>147</v>
      </c>
      <c r="E188" s="221" t="s">
        <v>19</v>
      </c>
      <c r="F188" s="222" t="s">
        <v>151</v>
      </c>
      <c r="G188" s="220"/>
      <c r="H188" s="223">
        <v>130.6</v>
      </c>
      <c r="I188" s="224"/>
      <c r="J188" s="220"/>
      <c r="K188" s="220"/>
      <c r="L188" s="225"/>
      <c r="M188" s="226"/>
      <c r="N188" s="227"/>
      <c r="O188" s="227"/>
      <c r="P188" s="227"/>
      <c r="Q188" s="227"/>
      <c r="R188" s="227"/>
      <c r="S188" s="227"/>
      <c r="T188" s="228"/>
      <c r="AT188" s="229" t="s">
        <v>147</v>
      </c>
      <c r="AU188" s="229" t="s">
        <v>85</v>
      </c>
      <c r="AV188" s="15" t="s">
        <v>143</v>
      </c>
      <c r="AW188" s="15" t="s">
        <v>37</v>
      </c>
      <c r="AX188" s="15" t="s">
        <v>83</v>
      </c>
      <c r="AY188" s="229" t="s">
        <v>136</v>
      </c>
    </row>
    <row r="189" spans="1:65" s="2" customFormat="1" ht="37.9" customHeight="1">
      <c r="A189" s="35"/>
      <c r="B189" s="36"/>
      <c r="C189" s="179" t="s">
        <v>263</v>
      </c>
      <c r="D189" s="179" t="s">
        <v>138</v>
      </c>
      <c r="E189" s="180" t="s">
        <v>264</v>
      </c>
      <c r="F189" s="181" t="s">
        <v>265</v>
      </c>
      <c r="G189" s="182" t="s">
        <v>141</v>
      </c>
      <c r="H189" s="183">
        <v>9.6999999999999993</v>
      </c>
      <c r="I189" s="184"/>
      <c r="J189" s="185">
        <f>ROUND(I189*H189,2)</f>
        <v>0</v>
      </c>
      <c r="K189" s="181" t="s">
        <v>142</v>
      </c>
      <c r="L189" s="40"/>
      <c r="M189" s="186" t="s">
        <v>19</v>
      </c>
      <c r="N189" s="187" t="s">
        <v>47</v>
      </c>
      <c r="O189" s="65"/>
      <c r="P189" s="188">
        <f>O189*H189</f>
        <v>0</v>
      </c>
      <c r="Q189" s="188">
        <v>8.9219999999999994E-2</v>
      </c>
      <c r="R189" s="188">
        <f>Q189*H189</f>
        <v>0.86543399999999993</v>
      </c>
      <c r="S189" s="188">
        <v>0</v>
      </c>
      <c r="T189" s="189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190" t="s">
        <v>143</v>
      </c>
      <c r="AT189" s="190" t="s">
        <v>138</v>
      </c>
      <c r="AU189" s="190" t="s">
        <v>85</v>
      </c>
      <c r="AY189" s="18" t="s">
        <v>136</v>
      </c>
      <c r="BE189" s="191">
        <f>IF(N189="základní",J189,0)</f>
        <v>0</v>
      </c>
      <c r="BF189" s="191">
        <f>IF(N189="snížená",J189,0)</f>
        <v>0</v>
      </c>
      <c r="BG189" s="191">
        <f>IF(N189="zákl. přenesená",J189,0)</f>
        <v>0</v>
      </c>
      <c r="BH189" s="191">
        <f>IF(N189="sníž. přenesená",J189,0)</f>
        <v>0</v>
      </c>
      <c r="BI189" s="191">
        <f>IF(N189="nulová",J189,0)</f>
        <v>0</v>
      </c>
      <c r="BJ189" s="18" t="s">
        <v>83</v>
      </c>
      <c r="BK189" s="191">
        <f>ROUND(I189*H189,2)</f>
        <v>0</v>
      </c>
      <c r="BL189" s="18" t="s">
        <v>143</v>
      </c>
      <c r="BM189" s="190" t="s">
        <v>266</v>
      </c>
    </row>
    <row r="190" spans="1:65" s="2" customFormat="1" ht="11.25">
      <c r="A190" s="35"/>
      <c r="B190" s="36"/>
      <c r="C190" s="37"/>
      <c r="D190" s="192" t="s">
        <v>145</v>
      </c>
      <c r="E190" s="37"/>
      <c r="F190" s="193" t="s">
        <v>267</v>
      </c>
      <c r="G190" s="37"/>
      <c r="H190" s="37"/>
      <c r="I190" s="194"/>
      <c r="J190" s="37"/>
      <c r="K190" s="37"/>
      <c r="L190" s="40"/>
      <c r="M190" s="195"/>
      <c r="N190" s="196"/>
      <c r="O190" s="65"/>
      <c r="P190" s="65"/>
      <c r="Q190" s="65"/>
      <c r="R190" s="65"/>
      <c r="S190" s="65"/>
      <c r="T190" s="66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8" t="s">
        <v>145</v>
      </c>
      <c r="AU190" s="18" t="s">
        <v>85</v>
      </c>
    </row>
    <row r="191" spans="1:65" s="13" customFormat="1" ht="11.25">
      <c r="B191" s="197"/>
      <c r="C191" s="198"/>
      <c r="D191" s="199" t="s">
        <v>147</v>
      </c>
      <c r="E191" s="200" t="s">
        <v>19</v>
      </c>
      <c r="F191" s="201" t="s">
        <v>268</v>
      </c>
      <c r="G191" s="198"/>
      <c r="H191" s="200" t="s">
        <v>19</v>
      </c>
      <c r="I191" s="202"/>
      <c r="J191" s="198"/>
      <c r="K191" s="198"/>
      <c r="L191" s="203"/>
      <c r="M191" s="204"/>
      <c r="N191" s="205"/>
      <c r="O191" s="205"/>
      <c r="P191" s="205"/>
      <c r="Q191" s="205"/>
      <c r="R191" s="205"/>
      <c r="S191" s="205"/>
      <c r="T191" s="206"/>
      <c r="AT191" s="207" t="s">
        <v>147</v>
      </c>
      <c r="AU191" s="207" t="s">
        <v>85</v>
      </c>
      <c r="AV191" s="13" t="s">
        <v>83</v>
      </c>
      <c r="AW191" s="13" t="s">
        <v>37</v>
      </c>
      <c r="AX191" s="13" t="s">
        <v>76</v>
      </c>
      <c r="AY191" s="207" t="s">
        <v>136</v>
      </c>
    </row>
    <row r="192" spans="1:65" s="13" customFormat="1" ht="11.25">
      <c r="B192" s="197"/>
      <c r="C192" s="198"/>
      <c r="D192" s="199" t="s">
        <v>147</v>
      </c>
      <c r="E192" s="200" t="s">
        <v>19</v>
      </c>
      <c r="F192" s="201" t="s">
        <v>166</v>
      </c>
      <c r="G192" s="198"/>
      <c r="H192" s="200" t="s">
        <v>19</v>
      </c>
      <c r="I192" s="202"/>
      <c r="J192" s="198"/>
      <c r="K192" s="198"/>
      <c r="L192" s="203"/>
      <c r="M192" s="204"/>
      <c r="N192" s="205"/>
      <c r="O192" s="205"/>
      <c r="P192" s="205"/>
      <c r="Q192" s="205"/>
      <c r="R192" s="205"/>
      <c r="S192" s="205"/>
      <c r="T192" s="206"/>
      <c r="AT192" s="207" t="s">
        <v>147</v>
      </c>
      <c r="AU192" s="207" t="s">
        <v>85</v>
      </c>
      <c r="AV192" s="13" t="s">
        <v>83</v>
      </c>
      <c r="AW192" s="13" t="s">
        <v>37</v>
      </c>
      <c r="AX192" s="13" t="s">
        <v>76</v>
      </c>
      <c r="AY192" s="207" t="s">
        <v>136</v>
      </c>
    </row>
    <row r="193" spans="1:65" s="14" customFormat="1" ht="11.25">
      <c r="B193" s="208"/>
      <c r="C193" s="209"/>
      <c r="D193" s="199" t="s">
        <v>147</v>
      </c>
      <c r="E193" s="210" t="s">
        <v>19</v>
      </c>
      <c r="F193" s="211" t="s">
        <v>269</v>
      </c>
      <c r="G193" s="209"/>
      <c r="H193" s="212">
        <v>4.9000000000000004</v>
      </c>
      <c r="I193" s="213"/>
      <c r="J193" s="209"/>
      <c r="K193" s="209"/>
      <c r="L193" s="214"/>
      <c r="M193" s="215"/>
      <c r="N193" s="216"/>
      <c r="O193" s="216"/>
      <c r="P193" s="216"/>
      <c r="Q193" s="216"/>
      <c r="R193" s="216"/>
      <c r="S193" s="216"/>
      <c r="T193" s="217"/>
      <c r="AT193" s="218" t="s">
        <v>147</v>
      </c>
      <c r="AU193" s="218" t="s">
        <v>85</v>
      </c>
      <c r="AV193" s="14" t="s">
        <v>85</v>
      </c>
      <c r="AW193" s="14" t="s">
        <v>37</v>
      </c>
      <c r="AX193" s="14" t="s">
        <v>76</v>
      </c>
      <c r="AY193" s="218" t="s">
        <v>136</v>
      </c>
    </row>
    <row r="194" spans="1:65" s="13" customFormat="1" ht="11.25">
      <c r="B194" s="197"/>
      <c r="C194" s="198"/>
      <c r="D194" s="199" t="s">
        <v>147</v>
      </c>
      <c r="E194" s="200" t="s">
        <v>19</v>
      </c>
      <c r="F194" s="201" t="s">
        <v>270</v>
      </c>
      <c r="G194" s="198"/>
      <c r="H194" s="200" t="s">
        <v>19</v>
      </c>
      <c r="I194" s="202"/>
      <c r="J194" s="198"/>
      <c r="K194" s="198"/>
      <c r="L194" s="203"/>
      <c r="M194" s="204"/>
      <c r="N194" s="205"/>
      <c r="O194" s="205"/>
      <c r="P194" s="205"/>
      <c r="Q194" s="205"/>
      <c r="R194" s="205"/>
      <c r="S194" s="205"/>
      <c r="T194" s="206"/>
      <c r="AT194" s="207" t="s">
        <v>147</v>
      </c>
      <c r="AU194" s="207" t="s">
        <v>85</v>
      </c>
      <c r="AV194" s="13" t="s">
        <v>83</v>
      </c>
      <c r="AW194" s="13" t="s">
        <v>37</v>
      </c>
      <c r="AX194" s="13" t="s">
        <v>76</v>
      </c>
      <c r="AY194" s="207" t="s">
        <v>136</v>
      </c>
    </row>
    <row r="195" spans="1:65" s="13" customFormat="1" ht="11.25">
      <c r="B195" s="197"/>
      <c r="C195" s="198"/>
      <c r="D195" s="199" t="s">
        <v>147</v>
      </c>
      <c r="E195" s="200" t="s">
        <v>19</v>
      </c>
      <c r="F195" s="201" t="s">
        <v>271</v>
      </c>
      <c r="G195" s="198"/>
      <c r="H195" s="200" t="s">
        <v>19</v>
      </c>
      <c r="I195" s="202"/>
      <c r="J195" s="198"/>
      <c r="K195" s="198"/>
      <c r="L195" s="203"/>
      <c r="M195" s="204"/>
      <c r="N195" s="205"/>
      <c r="O195" s="205"/>
      <c r="P195" s="205"/>
      <c r="Q195" s="205"/>
      <c r="R195" s="205"/>
      <c r="S195" s="205"/>
      <c r="T195" s="206"/>
      <c r="AT195" s="207" t="s">
        <v>147</v>
      </c>
      <c r="AU195" s="207" t="s">
        <v>85</v>
      </c>
      <c r="AV195" s="13" t="s">
        <v>83</v>
      </c>
      <c r="AW195" s="13" t="s">
        <v>37</v>
      </c>
      <c r="AX195" s="13" t="s">
        <v>76</v>
      </c>
      <c r="AY195" s="207" t="s">
        <v>136</v>
      </c>
    </row>
    <row r="196" spans="1:65" s="14" customFormat="1" ht="11.25">
      <c r="B196" s="208"/>
      <c r="C196" s="209"/>
      <c r="D196" s="199" t="s">
        <v>147</v>
      </c>
      <c r="E196" s="210" t="s">
        <v>19</v>
      </c>
      <c r="F196" s="211" t="s">
        <v>272</v>
      </c>
      <c r="G196" s="209"/>
      <c r="H196" s="212">
        <v>4.8</v>
      </c>
      <c r="I196" s="213"/>
      <c r="J196" s="209"/>
      <c r="K196" s="209"/>
      <c r="L196" s="214"/>
      <c r="M196" s="215"/>
      <c r="N196" s="216"/>
      <c r="O196" s="216"/>
      <c r="P196" s="216"/>
      <c r="Q196" s="216"/>
      <c r="R196" s="216"/>
      <c r="S196" s="216"/>
      <c r="T196" s="217"/>
      <c r="AT196" s="218" t="s">
        <v>147</v>
      </c>
      <c r="AU196" s="218" t="s">
        <v>85</v>
      </c>
      <c r="AV196" s="14" t="s">
        <v>85</v>
      </c>
      <c r="AW196" s="14" t="s">
        <v>37</v>
      </c>
      <c r="AX196" s="14" t="s">
        <v>76</v>
      </c>
      <c r="AY196" s="218" t="s">
        <v>136</v>
      </c>
    </row>
    <row r="197" spans="1:65" s="15" customFormat="1" ht="11.25">
      <c r="B197" s="219"/>
      <c r="C197" s="220"/>
      <c r="D197" s="199" t="s">
        <v>147</v>
      </c>
      <c r="E197" s="221" t="s">
        <v>19</v>
      </c>
      <c r="F197" s="222" t="s">
        <v>151</v>
      </c>
      <c r="G197" s="220"/>
      <c r="H197" s="223">
        <v>9.6999999999999993</v>
      </c>
      <c r="I197" s="224"/>
      <c r="J197" s="220"/>
      <c r="K197" s="220"/>
      <c r="L197" s="225"/>
      <c r="M197" s="226"/>
      <c r="N197" s="227"/>
      <c r="O197" s="227"/>
      <c r="P197" s="227"/>
      <c r="Q197" s="227"/>
      <c r="R197" s="227"/>
      <c r="S197" s="227"/>
      <c r="T197" s="228"/>
      <c r="AT197" s="229" t="s">
        <v>147</v>
      </c>
      <c r="AU197" s="229" t="s">
        <v>85</v>
      </c>
      <c r="AV197" s="15" t="s">
        <v>143</v>
      </c>
      <c r="AW197" s="15" t="s">
        <v>37</v>
      </c>
      <c r="AX197" s="15" t="s">
        <v>83</v>
      </c>
      <c r="AY197" s="229" t="s">
        <v>136</v>
      </c>
    </row>
    <row r="198" spans="1:65" s="2" customFormat="1" ht="16.5" customHeight="1">
      <c r="A198" s="35"/>
      <c r="B198" s="36"/>
      <c r="C198" s="230" t="s">
        <v>188</v>
      </c>
      <c r="D198" s="230" t="s">
        <v>206</v>
      </c>
      <c r="E198" s="231" t="s">
        <v>273</v>
      </c>
      <c r="F198" s="232" t="s">
        <v>274</v>
      </c>
      <c r="G198" s="233" t="s">
        <v>141</v>
      </c>
      <c r="H198" s="234">
        <v>5.0469999999999997</v>
      </c>
      <c r="I198" s="235"/>
      <c r="J198" s="236">
        <f>ROUND(I198*H198,2)</f>
        <v>0</v>
      </c>
      <c r="K198" s="232" t="s">
        <v>142</v>
      </c>
      <c r="L198" s="237"/>
      <c r="M198" s="238" t="s">
        <v>19</v>
      </c>
      <c r="N198" s="239" t="s">
        <v>47</v>
      </c>
      <c r="O198" s="65"/>
      <c r="P198" s="188">
        <f>O198*H198</f>
        <v>0</v>
      </c>
      <c r="Q198" s="188">
        <v>0.13100000000000001</v>
      </c>
      <c r="R198" s="188">
        <f>Q198*H198</f>
        <v>0.66115699999999999</v>
      </c>
      <c r="S198" s="188">
        <v>0</v>
      </c>
      <c r="T198" s="189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190" t="s">
        <v>197</v>
      </c>
      <c r="AT198" s="190" t="s">
        <v>206</v>
      </c>
      <c r="AU198" s="190" t="s">
        <v>85</v>
      </c>
      <c r="AY198" s="18" t="s">
        <v>136</v>
      </c>
      <c r="BE198" s="191">
        <f>IF(N198="základní",J198,0)</f>
        <v>0</v>
      </c>
      <c r="BF198" s="191">
        <f>IF(N198="snížená",J198,0)</f>
        <v>0</v>
      </c>
      <c r="BG198" s="191">
        <f>IF(N198="zákl. přenesená",J198,0)</f>
        <v>0</v>
      </c>
      <c r="BH198" s="191">
        <f>IF(N198="sníž. přenesená",J198,0)</f>
        <v>0</v>
      </c>
      <c r="BI198" s="191">
        <f>IF(N198="nulová",J198,0)</f>
        <v>0</v>
      </c>
      <c r="BJ198" s="18" t="s">
        <v>83</v>
      </c>
      <c r="BK198" s="191">
        <f>ROUND(I198*H198,2)</f>
        <v>0</v>
      </c>
      <c r="BL198" s="18" t="s">
        <v>143</v>
      </c>
      <c r="BM198" s="190" t="s">
        <v>275</v>
      </c>
    </row>
    <row r="199" spans="1:65" s="13" customFormat="1" ht="11.25">
      <c r="B199" s="197"/>
      <c r="C199" s="198"/>
      <c r="D199" s="199" t="s">
        <v>147</v>
      </c>
      <c r="E199" s="200" t="s">
        <v>19</v>
      </c>
      <c r="F199" s="201" t="s">
        <v>276</v>
      </c>
      <c r="G199" s="198"/>
      <c r="H199" s="200" t="s">
        <v>19</v>
      </c>
      <c r="I199" s="202"/>
      <c r="J199" s="198"/>
      <c r="K199" s="198"/>
      <c r="L199" s="203"/>
      <c r="M199" s="204"/>
      <c r="N199" s="205"/>
      <c r="O199" s="205"/>
      <c r="P199" s="205"/>
      <c r="Q199" s="205"/>
      <c r="R199" s="205"/>
      <c r="S199" s="205"/>
      <c r="T199" s="206"/>
      <c r="AT199" s="207" t="s">
        <v>147</v>
      </c>
      <c r="AU199" s="207" t="s">
        <v>85</v>
      </c>
      <c r="AV199" s="13" t="s">
        <v>83</v>
      </c>
      <c r="AW199" s="13" t="s">
        <v>37</v>
      </c>
      <c r="AX199" s="13" t="s">
        <v>76</v>
      </c>
      <c r="AY199" s="207" t="s">
        <v>136</v>
      </c>
    </row>
    <row r="200" spans="1:65" s="13" customFormat="1" ht="11.25">
      <c r="B200" s="197"/>
      <c r="C200" s="198"/>
      <c r="D200" s="199" t="s">
        <v>147</v>
      </c>
      <c r="E200" s="200" t="s">
        <v>19</v>
      </c>
      <c r="F200" s="201" t="s">
        <v>277</v>
      </c>
      <c r="G200" s="198"/>
      <c r="H200" s="200" t="s">
        <v>19</v>
      </c>
      <c r="I200" s="202"/>
      <c r="J200" s="198"/>
      <c r="K200" s="198"/>
      <c r="L200" s="203"/>
      <c r="M200" s="204"/>
      <c r="N200" s="205"/>
      <c r="O200" s="205"/>
      <c r="P200" s="205"/>
      <c r="Q200" s="205"/>
      <c r="R200" s="205"/>
      <c r="S200" s="205"/>
      <c r="T200" s="206"/>
      <c r="AT200" s="207" t="s">
        <v>147</v>
      </c>
      <c r="AU200" s="207" t="s">
        <v>85</v>
      </c>
      <c r="AV200" s="13" t="s">
        <v>83</v>
      </c>
      <c r="AW200" s="13" t="s">
        <v>37</v>
      </c>
      <c r="AX200" s="13" t="s">
        <v>76</v>
      </c>
      <c r="AY200" s="207" t="s">
        <v>136</v>
      </c>
    </row>
    <row r="201" spans="1:65" s="14" customFormat="1" ht="11.25">
      <c r="B201" s="208"/>
      <c r="C201" s="209"/>
      <c r="D201" s="199" t="s">
        <v>147</v>
      </c>
      <c r="E201" s="210" t="s">
        <v>19</v>
      </c>
      <c r="F201" s="211" t="s">
        <v>278</v>
      </c>
      <c r="G201" s="209"/>
      <c r="H201" s="212">
        <v>5.0469999999999997</v>
      </c>
      <c r="I201" s="213"/>
      <c r="J201" s="209"/>
      <c r="K201" s="209"/>
      <c r="L201" s="214"/>
      <c r="M201" s="215"/>
      <c r="N201" s="216"/>
      <c r="O201" s="216"/>
      <c r="P201" s="216"/>
      <c r="Q201" s="216"/>
      <c r="R201" s="216"/>
      <c r="S201" s="216"/>
      <c r="T201" s="217"/>
      <c r="AT201" s="218" t="s">
        <v>147</v>
      </c>
      <c r="AU201" s="218" t="s">
        <v>85</v>
      </c>
      <c r="AV201" s="14" t="s">
        <v>85</v>
      </c>
      <c r="AW201" s="14" t="s">
        <v>37</v>
      </c>
      <c r="AX201" s="14" t="s">
        <v>76</v>
      </c>
      <c r="AY201" s="218" t="s">
        <v>136</v>
      </c>
    </row>
    <row r="202" spans="1:65" s="15" customFormat="1" ht="11.25">
      <c r="B202" s="219"/>
      <c r="C202" s="220"/>
      <c r="D202" s="199" t="s">
        <v>147</v>
      </c>
      <c r="E202" s="221" t="s">
        <v>19</v>
      </c>
      <c r="F202" s="222" t="s">
        <v>151</v>
      </c>
      <c r="G202" s="220"/>
      <c r="H202" s="223">
        <v>5.0469999999999997</v>
      </c>
      <c r="I202" s="224"/>
      <c r="J202" s="220"/>
      <c r="K202" s="220"/>
      <c r="L202" s="225"/>
      <c r="M202" s="226"/>
      <c r="N202" s="227"/>
      <c r="O202" s="227"/>
      <c r="P202" s="227"/>
      <c r="Q202" s="227"/>
      <c r="R202" s="227"/>
      <c r="S202" s="227"/>
      <c r="T202" s="228"/>
      <c r="AT202" s="229" t="s">
        <v>147</v>
      </c>
      <c r="AU202" s="229" t="s">
        <v>85</v>
      </c>
      <c r="AV202" s="15" t="s">
        <v>143</v>
      </c>
      <c r="AW202" s="15" t="s">
        <v>37</v>
      </c>
      <c r="AX202" s="15" t="s">
        <v>83</v>
      </c>
      <c r="AY202" s="229" t="s">
        <v>136</v>
      </c>
    </row>
    <row r="203" spans="1:65" s="2" customFormat="1" ht="16.5" customHeight="1">
      <c r="A203" s="35"/>
      <c r="B203" s="36"/>
      <c r="C203" s="230" t="s">
        <v>279</v>
      </c>
      <c r="D203" s="230" t="s">
        <v>206</v>
      </c>
      <c r="E203" s="231" t="s">
        <v>280</v>
      </c>
      <c r="F203" s="232" t="s">
        <v>281</v>
      </c>
      <c r="G203" s="233" t="s">
        <v>141</v>
      </c>
      <c r="H203" s="234">
        <v>4.944</v>
      </c>
      <c r="I203" s="235"/>
      <c r="J203" s="236">
        <f>ROUND(I203*H203,2)</f>
        <v>0</v>
      </c>
      <c r="K203" s="232" t="s">
        <v>142</v>
      </c>
      <c r="L203" s="237"/>
      <c r="M203" s="238" t="s">
        <v>19</v>
      </c>
      <c r="N203" s="239" t="s">
        <v>47</v>
      </c>
      <c r="O203" s="65"/>
      <c r="P203" s="188">
        <f>O203*H203</f>
        <v>0</v>
      </c>
      <c r="Q203" s="188">
        <v>0.13100000000000001</v>
      </c>
      <c r="R203" s="188">
        <f>Q203*H203</f>
        <v>0.64766400000000002</v>
      </c>
      <c r="S203" s="188">
        <v>0</v>
      </c>
      <c r="T203" s="189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190" t="s">
        <v>197</v>
      </c>
      <c r="AT203" s="190" t="s">
        <v>206</v>
      </c>
      <c r="AU203" s="190" t="s">
        <v>85</v>
      </c>
      <c r="AY203" s="18" t="s">
        <v>136</v>
      </c>
      <c r="BE203" s="191">
        <f>IF(N203="základní",J203,0)</f>
        <v>0</v>
      </c>
      <c r="BF203" s="191">
        <f>IF(N203="snížená",J203,0)</f>
        <v>0</v>
      </c>
      <c r="BG203" s="191">
        <f>IF(N203="zákl. přenesená",J203,0)</f>
        <v>0</v>
      </c>
      <c r="BH203" s="191">
        <f>IF(N203="sníž. přenesená",J203,0)</f>
        <v>0</v>
      </c>
      <c r="BI203" s="191">
        <f>IF(N203="nulová",J203,0)</f>
        <v>0</v>
      </c>
      <c r="BJ203" s="18" t="s">
        <v>83</v>
      </c>
      <c r="BK203" s="191">
        <f>ROUND(I203*H203,2)</f>
        <v>0</v>
      </c>
      <c r="BL203" s="18" t="s">
        <v>143</v>
      </c>
      <c r="BM203" s="190" t="s">
        <v>282</v>
      </c>
    </row>
    <row r="204" spans="1:65" s="13" customFormat="1" ht="11.25">
      <c r="B204" s="197"/>
      <c r="C204" s="198"/>
      <c r="D204" s="199" t="s">
        <v>147</v>
      </c>
      <c r="E204" s="200" t="s">
        <v>19</v>
      </c>
      <c r="F204" s="201" t="s">
        <v>283</v>
      </c>
      <c r="G204" s="198"/>
      <c r="H204" s="200" t="s">
        <v>19</v>
      </c>
      <c r="I204" s="202"/>
      <c r="J204" s="198"/>
      <c r="K204" s="198"/>
      <c r="L204" s="203"/>
      <c r="M204" s="204"/>
      <c r="N204" s="205"/>
      <c r="O204" s="205"/>
      <c r="P204" s="205"/>
      <c r="Q204" s="205"/>
      <c r="R204" s="205"/>
      <c r="S204" s="205"/>
      <c r="T204" s="206"/>
      <c r="AT204" s="207" t="s">
        <v>147</v>
      </c>
      <c r="AU204" s="207" t="s">
        <v>85</v>
      </c>
      <c r="AV204" s="13" t="s">
        <v>83</v>
      </c>
      <c r="AW204" s="13" t="s">
        <v>37</v>
      </c>
      <c r="AX204" s="13" t="s">
        <v>76</v>
      </c>
      <c r="AY204" s="207" t="s">
        <v>136</v>
      </c>
    </row>
    <row r="205" spans="1:65" s="13" customFormat="1" ht="11.25">
      <c r="B205" s="197"/>
      <c r="C205" s="198"/>
      <c r="D205" s="199" t="s">
        <v>147</v>
      </c>
      <c r="E205" s="200" t="s">
        <v>19</v>
      </c>
      <c r="F205" s="201" t="s">
        <v>284</v>
      </c>
      <c r="G205" s="198"/>
      <c r="H205" s="200" t="s">
        <v>19</v>
      </c>
      <c r="I205" s="202"/>
      <c r="J205" s="198"/>
      <c r="K205" s="198"/>
      <c r="L205" s="203"/>
      <c r="M205" s="204"/>
      <c r="N205" s="205"/>
      <c r="O205" s="205"/>
      <c r="P205" s="205"/>
      <c r="Q205" s="205"/>
      <c r="R205" s="205"/>
      <c r="S205" s="205"/>
      <c r="T205" s="206"/>
      <c r="AT205" s="207" t="s">
        <v>147</v>
      </c>
      <c r="AU205" s="207" t="s">
        <v>85</v>
      </c>
      <c r="AV205" s="13" t="s">
        <v>83</v>
      </c>
      <c r="AW205" s="13" t="s">
        <v>37</v>
      </c>
      <c r="AX205" s="13" t="s">
        <v>76</v>
      </c>
      <c r="AY205" s="207" t="s">
        <v>136</v>
      </c>
    </row>
    <row r="206" spans="1:65" s="14" customFormat="1" ht="11.25">
      <c r="B206" s="208"/>
      <c r="C206" s="209"/>
      <c r="D206" s="199" t="s">
        <v>147</v>
      </c>
      <c r="E206" s="210" t="s">
        <v>19</v>
      </c>
      <c r="F206" s="211" t="s">
        <v>285</v>
      </c>
      <c r="G206" s="209"/>
      <c r="H206" s="212">
        <v>4.944</v>
      </c>
      <c r="I206" s="213"/>
      <c r="J206" s="209"/>
      <c r="K206" s="209"/>
      <c r="L206" s="214"/>
      <c r="M206" s="215"/>
      <c r="N206" s="216"/>
      <c r="O206" s="216"/>
      <c r="P206" s="216"/>
      <c r="Q206" s="216"/>
      <c r="R206" s="216"/>
      <c r="S206" s="216"/>
      <c r="T206" s="217"/>
      <c r="AT206" s="218" t="s">
        <v>147</v>
      </c>
      <c r="AU206" s="218" t="s">
        <v>85</v>
      </c>
      <c r="AV206" s="14" t="s">
        <v>85</v>
      </c>
      <c r="AW206" s="14" t="s">
        <v>37</v>
      </c>
      <c r="AX206" s="14" t="s">
        <v>76</v>
      </c>
      <c r="AY206" s="218" t="s">
        <v>136</v>
      </c>
    </row>
    <row r="207" spans="1:65" s="15" customFormat="1" ht="11.25">
      <c r="B207" s="219"/>
      <c r="C207" s="220"/>
      <c r="D207" s="199" t="s">
        <v>147</v>
      </c>
      <c r="E207" s="221" t="s">
        <v>19</v>
      </c>
      <c r="F207" s="222" t="s">
        <v>151</v>
      </c>
      <c r="G207" s="220"/>
      <c r="H207" s="223">
        <v>4.944</v>
      </c>
      <c r="I207" s="224"/>
      <c r="J207" s="220"/>
      <c r="K207" s="220"/>
      <c r="L207" s="225"/>
      <c r="M207" s="226"/>
      <c r="N207" s="227"/>
      <c r="O207" s="227"/>
      <c r="P207" s="227"/>
      <c r="Q207" s="227"/>
      <c r="R207" s="227"/>
      <c r="S207" s="227"/>
      <c r="T207" s="228"/>
      <c r="AT207" s="229" t="s">
        <v>147</v>
      </c>
      <c r="AU207" s="229" t="s">
        <v>85</v>
      </c>
      <c r="AV207" s="15" t="s">
        <v>143</v>
      </c>
      <c r="AW207" s="15" t="s">
        <v>37</v>
      </c>
      <c r="AX207" s="15" t="s">
        <v>83</v>
      </c>
      <c r="AY207" s="229" t="s">
        <v>136</v>
      </c>
    </row>
    <row r="208" spans="1:65" s="2" customFormat="1" ht="44.25" customHeight="1">
      <c r="A208" s="35"/>
      <c r="B208" s="36"/>
      <c r="C208" s="179" t="s">
        <v>286</v>
      </c>
      <c r="D208" s="179" t="s">
        <v>138</v>
      </c>
      <c r="E208" s="180" t="s">
        <v>287</v>
      </c>
      <c r="F208" s="181" t="s">
        <v>288</v>
      </c>
      <c r="G208" s="182" t="s">
        <v>141</v>
      </c>
      <c r="H208" s="183">
        <v>120.9</v>
      </c>
      <c r="I208" s="184"/>
      <c r="J208" s="185">
        <f>ROUND(I208*H208,2)</f>
        <v>0</v>
      </c>
      <c r="K208" s="181" t="s">
        <v>142</v>
      </c>
      <c r="L208" s="40"/>
      <c r="M208" s="186" t="s">
        <v>19</v>
      </c>
      <c r="N208" s="187" t="s">
        <v>47</v>
      </c>
      <c r="O208" s="65"/>
      <c r="P208" s="188">
        <f>O208*H208</f>
        <v>0</v>
      </c>
      <c r="Q208" s="188">
        <v>8.9219999999999994E-2</v>
      </c>
      <c r="R208" s="188">
        <f>Q208*H208</f>
        <v>10.786697999999999</v>
      </c>
      <c r="S208" s="188">
        <v>0</v>
      </c>
      <c r="T208" s="189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190" t="s">
        <v>143</v>
      </c>
      <c r="AT208" s="190" t="s">
        <v>138</v>
      </c>
      <c r="AU208" s="190" t="s">
        <v>85</v>
      </c>
      <c r="AY208" s="18" t="s">
        <v>136</v>
      </c>
      <c r="BE208" s="191">
        <f>IF(N208="základní",J208,0)</f>
        <v>0</v>
      </c>
      <c r="BF208" s="191">
        <f>IF(N208="snížená",J208,0)</f>
        <v>0</v>
      </c>
      <c r="BG208" s="191">
        <f>IF(N208="zákl. přenesená",J208,0)</f>
        <v>0</v>
      </c>
      <c r="BH208" s="191">
        <f>IF(N208="sníž. přenesená",J208,0)</f>
        <v>0</v>
      </c>
      <c r="BI208" s="191">
        <f>IF(N208="nulová",J208,0)</f>
        <v>0</v>
      </c>
      <c r="BJ208" s="18" t="s">
        <v>83</v>
      </c>
      <c r="BK208" s="191">
        <f>ROUND(I208*H208,2)</f>
        <v>0</v>
      </c>
      <c r="BL208" s="18" t="s">
        <v>143</v>
      </c>
      <c r="BM208" s="190" t="s">
        <v>289</v>
      </c>
    </row>
    <row r="209" spans="1:65" s="2" customFormat="1" ht="11.25">
      <c r="A209" s="35"/>
      <c r="B209" s="36"/>
      <c r="C209" s="37"/>
      <c r="D209" s="192" t="s">
        <v>145</v>
      </c>
      <c r="E209" s="37"/>
      <c r="F209" s="193" t="s">
        <v>290</v>
      </c>
      <c r="G209" s="37"/>
      <c r="H209" s="37"/>
      <c r="I209" s="194"/>
      <c r="J209" s="37"/>
      <c r="K209" s="37"/>
      <c r="L209" s="40"/>
      <c r="M209" s="195"/>
      <c r="N209" s="196"/>
      <c r="O209" s="65"/>
      <c r="P209" s="65"/>
      <c r="Q209" s="65"/>
      <c r="R209" s="65"/>
      <c r="S209" s="65"/>
      <c r="T209" s="66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T209" s="18" t="s">
        <v>145</v>
      </c>
      <c r="AU209" s="18" t="s">
        <v>85</v>
      </c>
    </row>
    <row r="210" spans="1:65" s="13" customFormat="1" ht="11.25">
      <c r="B210" s="197"/>
      <c r="C210" s="198"/>
      <c r="D210" s="199" t="s">
        <v>147</v>
      </c>
      <c r="E210" s="200" t="s">
        <v>19</v>
      </c>
      <c r="F210" s="201" t="s">
        <v>291</v>
      </c>
      <c r="G210" s="198"/>
      <c r="H210" s="200" t="s">
        <v>19</v>
      </c>
      <c r="I210" s="202"/>
      <c r="J210" s="198"/>
      <c r="K210" s="198"/>
      <c r="L210" s="203"/>
      <c r="M210" s="204"/>
      <c r="N210" s="205"/>
      <c r="O210" s="205"/>
      <c r="P210" s="205"/>
      <c r="Q210" s="205"/>
      <c r="R210" s="205"/>
      <c r="S210" s="205"/>
      <c r="T210" s="206"/>
      <c r="AT210" s="207" t="s">
        <v>147</v>
      </c>
      <c r="AU210" s="207" t="s">
        <v>85</v>
      </c>
      <c r="AV210" s="13" t="s">
        <v>83</v>
      </c>
      <c r="AW210" s="13" t="s">
        <v>37</v>
      </c>
      <c r="AX210" s="13" t="s">
        <v>76</v>
      </c>
      <c r="AY210" s="207" t="s">
        <v>136</v>
      </c>
    </row>
    <row r="211" spans="1:65" s="13" customFormat="1" ht="11.25">
      <c r="B211" s="197"/>
      <c r="C211" s="198"/>
      <c r="D211" s="199" t="s">
        <v>147</v>
      </c>
      <c r="E211" s="200" t="s">
        <v>19</v>
      </c>
      <c r="F211" s="201" t="s">
        <v>259</v>
      </c>
      <c r="G211" s="198"/>
      <c r="H211" s="200" t="s">
        <v>19</v>
      </c>
      <c r="I211" s="202"/>
      <c r="J211" s="198"/>
      <c r="K211" s="198"/>
      <c r="L211" s="203"/>
      <c r="M211" s="204"/>
      <c r="N211" s="205"/>
      <c r="O211" s="205"/>
      <c r="P211" s="205"/>
      <c r="Q211" s="205"/>
      <c r="R211" s="205"/>
      <c r="S211" s="205"/>
      <c r="T211" s="206"/>
      <c r="AT211" s="207" t="s">
        <v>147</v>
      </c>
      <c r="AU211" s="207" t="s">
        <v>85</v>
      </c>
      <c r="AV211" s="13" t="s">
        <v>83</v>
      </c>
      <c r="AW211" s="13" t="s">
        <v>37</v>
      </c>
      <c r="AX211" s="13" t="s">
        <v>76</v>
      </c>
      <c r="AY211" s="207" t="s">
        <v>136</v>
      </c>
    </row>
    <row r="212" spans="1:65" s="14" customFormat="1" ht="11.25">
      <c r="B212" s="208"/>
      <c r="C212" s="209"/>
      <c r="D212" s="199" t="s">
        <v>147</v>
      </c>
      <c r="E212" s="210" t="s">
        <v>19</v>
      </c>
      <c r="F212" s="211" t="s">
        <v>292</v>
      </c>
      <c r="G212" s="209"/>
      <c r="H212" s="212">
        <v>120.9</v>
      </c>
      <c r="I212" s="213"/>
      <c r="J212" s="209"/>
      <c r="K212" s="209"/>
      <c r="L212" s="214"/>
      <c r="M212" s="215"/>
      <c r="N212" s="216"/>
      <c r="O212" s="216"/>
      <c r="P212" s="216"/>
      <c r="Q212" s="216"/>
      <c r="R212" s="216"/>
      <c r="S212" s="216"/>
      <c r="T212" s="217"/>
      <c r="AT212" s="218" t="s">
        <v>147</v>
      </c>
      <c r="AU212" s="218" t="s">
        <v>85</v>
      </c>
      <c r="AV212" s="14" t="s">
        <v>85</v>
      </c>
      <c r="AW212" s="14" t="s">
        <v>37</v>
      </c>
      <c r="AX212" s="14" t="s">
        <v>76</v>
      </c>
      <c r="AY212" s="218" t="s">
        <v>136</v>
      </c>
    </row>
    <row r="213" spans="1:65" s="15" customFormat="1" ht="11.25">
      <c r="B213" s="219"/>
      <c r="C213" s="220"/>
      <c r="D213" s="199" t="s">
        <v>147</v>
      </c>
      <c r="E213" s="221" t="s">
        <v>19</v>
      </c>
      <c r="F213" s="222" t="s">
        <v>151</v>
      </c>
      <c r="G213" s="220"/>
      <c r="H213" s="223">
        <v>120.9</v>
      </c>
      <c r="I213" s="224"/>
      <c r="J213" s="220"/>
      <c r="K213" s="220"/>
      <c r="L213" s="225"/>
      <c r="M213" s="226"/>
      <c r="N213" s="227"/>
      <c r="O213" s="227"/>
      <c r="P213" s="227"/>
      <c r="Q213" s="227"/>
      <c r="R213" s="227"/>
      <c r="S213" s="227"/>
      <c r="T213" s="228"/>
      <c r="AT213" s="229" t="s">
        <v>147</v>
      </c>
      <c r="AU213" s="229" t="s">
        <v>85</v>
      </c>
      <c r="AV213" s="15" t="s">
        <v>143</v>
      </c>
      <c r="AW213" s="15" t="s">
        <v>37</v>
      </c>
      <c r="AX213" s="15" t="s">
        <v>83</v>
      </c>
      <c r="AY213" s="229" t="s">
        <v>136</v>
      </c>
    </row>
    <row r="214" spans="1:65" s="2" customFormat="1" ht="16.5" customHeight="1">
      <c r="A214" s="35"/>
      <c r="B214" s="36"/>
      <c r="C214" s="230" t="s">
        <v>7</v>
      </c>
      <c r="D214" s="230" t="s">
        <v>206</v>
      </c>
      <c r="E214" s="231" t="s">
        <v>293</v>
      </c>
      <c r="F214" s="232" t="s">
        <v>294</v>
      </c>
      <c r="G214" s="233" t="s">
        <v>141</v>
      </c>
      <c r="H214" s="234">
        <v>123.318</v>
      </c>
      <c r="I214" s="235"/>
      <c r="J214" s="236">
        <f>ROUND(I214*H214,2)</f>
        <v>0</v>
      </c>
      <c r="K214" s="232" t="s">
        <v>142</v>
      </c>
      <c r="L214" s="237"/>
      <c r="M214" s="238" t="s">
        <v>19</v>
      </c>
      <c r="N214" s="239" t="s">
        <v>47</v>
      </c>
      <c r="O214" s="65"/>
      <c r="P214" s="188">
        <f>O214*H214</f>
        <v>0</v>
      </c>
      <c r="Q214" s="188">
        <v>0.13100000000000001</v>
      </c>
      <c r="R214" s="188">
        <f>Q214*H214</f>
        <v>16.154658000000001</v>
      </c>
      <c r="S214" s="188">
        <v>0</v>
      </c>
      <c r="T214" s="189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190" t="s">
        <v>197</v>
      </c>
      <c r="AT214" s="190" t="s">
        <v>206</v>
      </c>
      <c r="AU214" s="190" t="s">
        <v>85</v>
      </c>
      <c r="AY214" s="18" t="s">
        <v>136</v>
      </c>
      <c r="BE214" s="191">
        <f>IF(N214="základní",J214,0)</f>
        <v>0</v>
      </c>
      <c r="BF214" s="191">
        <f>IF(N214="snížená",J214,0)</f>
        <v>0</v>
      </c>
      <c r="BG214" s="191">
        <f>IF(N214="zákl. přenesená",J214,0)</f>
        <v>0</v>
      </c>
      <c r="BH214" s="191">
        <f>IF(N214="sníž. přenesená",J214,0)</f>
        <v>0</v>
      </c>
      <c r="BI214" s="191">
        <f>IF(N214="nulová",J214,0)</f>
        <v>0</v>
      </c>
      <c r="BJ214" s="18" t="s">
        <v>83</v>
      </c>
      <c r="BK214" s="191">
        <f>ROUND(I214*H214,2)</f>
        <v>0</v>
      </c>
      <c r="BL214" s="18" t="s">
        <v>143</v>
      </c>
      <c r="BM214" s="190" t="s">
        <v>295</v>
      </c>
    </row>
    <row r="215" spans="1:65" s="13" customFormat="1" ht="11.25">
      <c r="B215" s="197"/>
      <c r="C215" s="198"/>
      <c r="D215" s="199" t="s">
        <v>147</v>
      </c>
      <c r="E215" s="200" t="s">
        <v>19</v>
      </c>
      <c r="F215" s="201" t="s">
        <v>296</v>
      </c>
      <c r="G215" s="198"/>
      <c r="H215" s="200" t="s">
        <v>19</v>
      </c>
      <c r="I215" s="202"/>
      <c r="J215" s="198"/>
      <c r="K215" s="198"/>
      <c r="L215" s="203"/>
      <c r="M215" s="204"/>
      <c r="N215" s="205"/>
      <c r="O215" s="205"/>
      <c r="P215" s="205"/>
      <c r="Q215" s="205"/>
      <c r="R215" s="205"/>
      <c r="S215" s="205"/>
      <c r="T215" s="206"/>
      <c r="AT215" s="207" t="s">
        <v>147</v>
      </c>
      <c r="AU215" s="207" t="s">
        <v>85</v>
      </c>
      <c r="AV215" s="13" t="s">
        <v>83</v>
      </c>
      <c r="AW215" s="13" t="s">
        <v>37</v>
      </c>
      <c r="AX215" s="13" t="s">
        <v>76</v>
      </c>
      <c r="AY215" s="207" t="s">
        <v>136</v>
      </c>
    </row>
    <row r="216" spans="1:65" s="13" customFormat="1" ht="11.25">
      <c r="B216" s="197"/>
      <c r="C216" s="198"/>
      <c r="D216" s="199" t="s">
        <v>147</v>
      </c>
      <c r="E216" s="200" t="s">
        <v>19</v>
      </c>
      <c r="F216" s="201" t="s">
        <v>297</v>
      </c>
      <c r="G216" s="198"/>
      <c r="H216" s="200" t="s">
        <v>19</v>
      </c>
      <c r="I216" s="202"/>
      <c r="J216" s="198"/>
      <c r="K216" s="198"/>
      <c r="L216" s="203"/>
      <c r="M216" s="204"/>
      <c r="N216" s="205"/>
      <c r="O216" s="205"/>
      <c r="P216" s="205"/>
      <c r="Q216" s="205"/>
      <c r="R216" s="205"/>
      <c r="S216" s="205"/>
      <c r="T216" s="206"/>
      <c r="AT216" s="207" t="s">
        <v>147</v>
      </c>
      <c r="AU216" s="207" t="s">
        <v>85</v>
      </c>
      <c r="AV216" s="13" t="s">
        <v>83</v>
      </c>
      <c r="AW216" s="13" t="s">
        <v>37</v>
      </c>
      <c r="AX216" s="13" t="s">
        <v>76</v>
      </c>
      <c r="AY216" s="207" t="s">
        <v>136</v>
      </c>
    </row>
    <row r="217" spans="1:65" s="14" customFormat="1" ht="11.25">
      <c r="B217" s="208"/>
      <c r="C217" s="209"/>
      <c r="D217" s="199" t="s">
        <v>147</v>
      </c>
      <c r="E217" s="210" t="s">
        <v>19</v>
      </c>
      <c r="F217" s="211" t="s">
        <v>298</v>
      </c>
      <c r="G217" s="209"/>
      <c r="H217" s="212">
        <v>123.318</v>
      </c>
      <c r="I217" s="213"/>
      <c r="J217" s="209"/>
      <c r="K217" s="209"/>
      <c r="L217" s="214"/>
      <c r="M217" s="215"/>
      <c r="N217" s="216"/>
      <c r="O217" s="216"/>
      <c r="P217" s="216"/>
      <c r="Q217" s="216"/>
      <c r="R217" s="216"/>
      <c r="S217" s="216"/>
      <c r="T217" s="217"/>
      <c r="AT217" s="218" t="s">
        <v>147</v>
      </c>
      <c r="AU217" s="218" t="s">
        <v>85</v>
      </c>
      <c r="AV217" s="14" t="s">
        <v>85</v>
      </c>
      <c r="AW217" s="14" t="s">
        <v>37</v>
      </c>
      <c r="AX217" s="14" t="s">
        <v>76</v>
      </c>
      <c r="AY217" s="218" t="s">
        <v>136</v>
      </c>
    </row>
    <row r="218" spans="1:65" s="15" customFormat="1" ht="11.25">
      <c r="B218" s="219"/>
      <c r="C218" s="220"/>
      <c r="D218" s="199" t="s">
        <v>147</v>
      </c>
      <c r="E218" s="221" t="s">
        <v>19</v>
      </c>
      <c r="F218" s="222" t="s">
        <v>151</v>
      </c>
      <c r="G218" s="220"/>
      <c r="H218" s="223">
        <v>123.318</v>
      </c>
      <c r="I218" s="224"/>
      <c r="J218" s="220"/>
      <c r="K218" s="220"/>
      <c r="L218" s="225"/>
      <c r="M218" s="226"/>
      <c r="N218" s="227"/>
      <c r="O218" s="227"/>
      <c r="P218" s="227"/>
      <c r="Q218" s="227"/>
      <c r="R218" s="227"/>
      <c r="S218" s="227"/>
      <c r="T218" s="228"/>
      <c r="AT218" s="229" t="s">
        <v>147</v>
      </c>
      <c r="AU218" s="229" t="s">
        <v>85</v>
      </c>
      <c r="AV218" s="15" t="s">
        <v>143</v>
      </c>
      <c r="AW218" s="15" t="s">
        <v>37</v>
      </c>
      <c r="AX218" s="15" t="s">
        <v>83</v>
      </c>
      <c r="AY218" s="229" t="s">
        <v>136</v>
      </c>
    </row>
    <row r="219" spans="1:65" s="12" customFormat="1" ht="22.9" customHeight="1">
      <c r="B219" s="163"/>
      <c r="C219" s="164"/>
      <c r="D219" s="165" t="s">
        <v>75</v>
      </c>
      <c r="E219" s="177" t="s">
        <v>197</v>
      </c>
      <c r="F219" s="177" t="s">
        <v>299</v>
      </c>
      <c r="G219" s="164"/>
      <c r="H219" s="164"/>
      <c r="I219" s="167"/>
      <c r="J219" s="178">
        <f>BK219</f>
        <v>0</v>
      </c>
      <c r="K219" s="164"/>
      <c r="L219" s="169"/>
      <c r="M219" s="170"/>
      <c r="N219" s="171"/>
      <c r="O219" s="171"/>
      <c r="P219" s="172">
        <f>SUM(P220:P241)</f>
        <v>0</v>
      </c>
      <c r="Q219" s="171"/>
      <c r="R219" s="172">
        <f>SUM(R220:R241)</f>
        <v>0</v>
      </c>
      <c r="S219" s="171"/>
      <c r="T219" s="173">
        <f>SUM(T220:T241)</f>
        <v>0.67599999999999993</v>
      </c>
      <c r="AR219" s="174" t="s">
        <v>83</v>
      </c>
      <c r="AT219" s="175" t="s">
        <v>75</v>
      </c>
      <c r="AU219" s="175" t="s">
        <v>83</v>
      </c>
      <c r="AY219" s="174" t="s">
        <v>136</v>
      </c>
      <c r="BK219" s="176">
        <f>SUM(BK220:BK241)</f>
        <v>0</v>
      </c>
    </row>
    <row r="220" spans="1:65" s="2" customFormat="1" ht="16.5" customHeight="1">
      <c r="A220" s="35"/>
      <c r="B220" s="36"/>
      <c r="C220" s="179" t="s">
        <v>300</v>
      </c>
      <c r="D220" s="179" t="s">
        <v>138</v>
      </c>
      <c r="E220" s="180" t="s">
        <v>301</v>
      </c>
      <c r="F220" s="181" t="s">
        <v>302</v>
      </c>
      <c r="G220" s="182" t="s">
        <v>162</v>
      </c>
      <c r="H220" s="183">
        <v>0.3</v>
      </c>
      <c r="I220" s="184"/>
      <c r="J220" s="185">
        <f>ROUND(I220*H220,2)</f>
        <v>0</v>
      </c>
      <c r="K220" s="181" t="s">
        <v>142</v>
      </c>
      <c r="L220" s="40"/>
      <c r="M220" s="186" t="s">
        <v>19</v>
      </c>
      <c r="N220" s="187" t="s">
        <v>47</v>
      </c>
      <c r="O220" s="65"/>
      <c r="P220" s="188">
        <f>O220*H220</f>
        <v>0</v>
      </c>
      <c r="Q220" s="188">
        <v>0</v>
      </c>
      <c r="R220" s="188">
        <f>Q220*H220</f>
        <v>0</v>
      </c>
      <c r="S220" s="188">
        <v>1.92</v>
      </c>
      <c r="T220" s="189">
        <f>S220*H220</f>
        <v>0.57599999999999996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190" t="s">
        <v>143</v>
      </c>
      <c r="AT220" s="190" t="s">
        <v>138</v>
      </c>
      <c r="AU220" s="190" t="s">
        <v>85</v>
      </c>
      <c r="AY220" s="18" t="s">
        <v>136</v>
      </c>
      <c r="BE220" s="191">
        <f>IF(N220="základní",J220,0)</f>
        <v>0</v>
      </c>
      <c r="BF220" s="191">
        <f>IF(N220="snížená",J220,0)</f>
        <v>0</v>
      </c>
      <c r="BG220" s="191">
        <f>IF(N220="zákl. přenesená",J220,0)</f>
        <v>0</v>
      </c>
      <c r="BH220" s="191">
        <f>IF(N220="sníž. přenesená",J220,0)</f>
        <v>0</v>
      </c>
      <c r="BI220" s="191">
        <f>IF(N220="nulová",J220,0)</f>
        <v>0</v>
      </c>
      <c r="BJ220" s="18" t="s">
        <v>83</v>
      </c>
      <c r="BK220" s="191">
        <f>ROUND(I220*H220,2)</f>
        <v>0</v>
      </c>
      <c r="BL220" s="18" t="s">
        <v>143</v>
      </c>
      <c r="BM220" s="190" t="s">
        <v>303</v>
      </c>
    </row>
    <row r="221" spans="1:65" s="2" customFormat="1" ht="11.25">
      <c r="A221" s="35"/>
      <c r="B221" s="36"/>
      <c r="C221" s="37"/>
      <c r="D221" s="192" t="s">
        <v>145</v>
      </c>
      <c r="E221" s="37"/>
      <c r="F221" s="193" t="s">
        <v>304</v>
      </c>
      <c r="G221" s="37"/>
      <c r="H221" s="37"/>
      <c r="I221" s="194"/>
      <c r="J221" s="37"/>
      <c r="K221" s="37"/>
      <c r="L221" s="40"/>
      <c r="M221" s="195"/>
      <c r="N221" s="196"/>
      <c r="O221" s="65"/>
      <c r="P221" s="65"/>
      <c r="Q221" s="65"/>
      <c r="R221" s="65"/>
      <c r="S221" s="65"/>
      <c r="T221" s="66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8" t="s">
        <v>145</v>
      </c>
      <c r="AU221" s="18" t="s">
        <v>85</v>
      </c>
    </row>
    <row r="222" spans="1:65" s="13" customFormat="1" ht="11.25">
      <c r="B222" s="197"/>
      <c r="C222" s="198"/>
      <c r="D222" s="199" t="s">
        <v>147</v>
      </c>
      <c r="E222" s="200" t="s">
        <v>19</v>
      </c>
      <c r="F222" s="201" t="s">
        <v>305</v>
      </c>
      <c r="G222" s="198"/>
      <c r="H222" s="200" t="s">
        <v>19</v>
      </c>
      <c r="I222" s="202"/>
      <c r="J222" s="198"/>
      <c r="K222" s="198"/>
      <c r="L222" s="203"/>
      <c r="M222" s="204"/>
      <c r="N222" s="205"/>
      <c r="O222" s="205"/>
      <c r="P222" s="205"/>
      <c r="Q222" s="205"/>
      <c r="R222" s="205"/>
      <c r="S222" s="205"/>
      <c r="T222" s="206"/>
      <c r="AT222" s="207" t="s">
        <v>147</v>
      </c>
      <c r="AU222" s="207" t="s">
        <v>85</v>
      </c>
      <c r="AV222" s="13" t="s">
        <v>83</v>
      </c>
      <c r="AW222" s="13" t="s">
        <v>37</v>
      </c>
      <c r="AX222" s="13" t="s">
        <v>76</v>
      </c>
      <c r="AY222" s="207" t="s">
        <v>136</v>
      </c>
    </row>
    <row r="223" spans="1:65" s="13" customFormat="1" ht="11.25">
      <c r="B223" s="197"/>
      <c r="C223" s="198"/>
      <c r="D223" s="199" t="s">
        <v>147</v>
      </c>
      <c r="E223" s="200" t="s">
        <v>19</v>
      </c>
      <c r="F223" s="201" t="s">
        <v>149</v>
      </c>
      <c r="G223" s="198"/>
      <c r="H223" s="200" t="s">
        <v>19</v>
      </c>
      <c r="I223" s="202"/>
      <c r="J223" s="198"/>
      <c r="K223" s="198"/>
      <c r="L223" s="203"/>
      <c r="M223" s="204"/>
      <c r="N223" s="205"/>
      <c r="O223" s="205"/>
      <c r="P223" s="205"/>
      <c r="Q223" s="205"/>
      <c r="R223" s="205"/>
      <c r="S223" s="205"/>
      <c r="T223" s="206"/>
      <c r="AT223" s="207" t="s">
        <v>147</v>
      </c>
      <c r="AU223" s="207" t="s">
        <v>85</v>
      </c>
      <c r="AV223" s="13" t="s">
        <v>83</v>
      </c>
      <c r="AW223" s="13" t="s">
        <v>37</v>
      </c>
      <c r="AX223" s="13" t="s">
        <v>76</v>
      </c>
      <c r="AY223" s="207" t="s">
        <v>136</v>
      </c>
    </row>
    <row r="224" spans="1:65" s="14" customFormat="1" ht="11.25">
      <c r="B224" s="208"/>
      <c r="C224" s="209"/>
      <c r="D224" s="199" t="s">
        <v>147</v>
      </c>
      <c r="E224" s="210" t="s">
        <v>19</v>
      </c>
      <c r="F224" s="211" t="s">
        <v>306</v>
      </c>
      <c r="G224" s="209"/>
      <c r="H224" s="212">
        <v>0.3</v>
      </c>
      <c r="I224" s="213"/>
      <c r="J224" s="209"/>
      <c r="K224" s="209"/>
      <c r="L224" s="214"/>
      <c r="M224" s="215"/>
      <c r="N224" s="216"/>
      <c r="O224" s="216"/>
      <c r="P224" s="216"/>
      <c r="Q224" s="216"/>
      <c r="R224" s="216"/>
      <c r="S224" s="216"/>
      <c r="T224" s="217"/>
      <c r="AT224" s="218" t="s">
        <v>147</v>
      </c>
      <c r="AU224" s="218" t="s">
        <v>85</v>
      </c>
      <c r="AV224" s="14" t="s">
        <v>85</v>
      </c>
      <c r="AW224" s="14" t="s">
        <v>37</v>
      </c>
      <c r="AX224" s="14" t="s">
        <v>76</v>
      </c>
      <c r="AY224" s="218" t="s">
        <v>136</v>
      </c>
    </row>
    <row r="225" spans="1:65" s="15" customFormat="1" ht="11.25">
      <c r="B225" s="219"/>
      <c r="C225" s="220"/>
      <c r="D225" s="199" t="s">
        <v>147</v>
      </c>
      <c r="E225" s="221" t="s">
        <v>19</v>
      </c>
      <c r="F225" s="222" t="s">
        <v>151</v>
      </c>
      <c r="G225" s="220"/>
      <c r="H225" s="223">
        <v>0.3</v>
      </c>
      <c r="I225" s="224"/>
      <c r="J225" s="220"/>
      <c r="K225" s="220"/>
      <c r="L225" s="225"/>
      <c r="M225" s="226"/>
      <c r="N225" s="227"/>
      <c r="O225" s="227"/>
      <c r="P225" s="227"/>
      <c r="Q225" s="227"/>
      <c r="R225" s="227"/>
      <c r="S225" s="227"/>
      <c r="T225" s="228"/>
      <c r="AT225" s="229" t="s">
        <v>147</v>
      </c>
      <c r="AU225" s="229" t="s">
        <v>85</v>
      </c>
      <c r="AV225" s="15" t="s">
        <v>143</v>
      </c>
      <c r="AW225" s="15" t="s">
        <v>37</v>
      </c>
      <c r="AX225" s="15" t="s">
        <v>83</v>
      </c>
      <c r="AY225" s="229" t="s">
        <v>136</v>
      </c>
    </row>
    <row r="226" spans="1:65" s="2" customFormat="1" ht="16.5" customHeight="1">
      <c r="A226" s="35"/>
      <c r="B226" s="36"/>
      <c r="C226" s="179" t="s">
        <v>307</v>
      </c>
      <c r="D226" s="179" t="s">
        <v>138</v>
      </c>
      <c r="E226" s="180" t="s">
        <v>308</v>
      </c>
      <c r="F226" s="181" t="s">
        <v>309</v>
      </c>
      <c r="G226" s="182" t="s">
        <v>237</v>
      </c>
      <c r="H226" s="183">
        <v>1</v>
      </c>
      <c r="I226" s="184"/>
      <c r="J226" s="185">
        <f>ROUND(I226*H226,2)</f>
        <v>0</v>
      </c>
      <c r="K226" s="181" t="s">
        <v>142</v>
      </c>
      <c r="L226" s="40"/>
      <c r="M226" s="186" t="s">
        <v>19</v>
      </c>
      <c r="N226" s="187" t="s">
        <v>47</v>
      </c>
      <c r="O226" s="65"/>
      <c r="P226" s="188">
        <f>O226*H226</f>
        <v>0</v>
      </c>
      <c r="Q226" s="188">
        <v>0</v>
      </c>
      <c r="R226" s="188">
        <f>Q226*H226</f>
        <v>0</v>
      </c>
      <c r="S226" s="188">
        <v>0.1</v>
      </c>
      <c r="T226" s="189">
        <f>S226*H226</f>
        <v>0.1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190" t="s">
        <v>143</v>
      </c>
      <c r="AT226" s="190" t="s">
        <v>138</v>
      </c>
      <c r="AU226" s="190" t="s">
        <v>85</v>
      </c>
      <c r="AY226" s="18" t="s">
        <v>136</v>
      </c>
      <c r="BE226" s="191">
        <f>IF(N226="základní",J226,0)</f>
        <v>0</v>
      </c>
      <c r="BF226" s="191">
        <f>IF(N226="snížená",J226,0)</f>
        <v>0</v>
      </c>
      <c r="BG226" s="191">
        <f>IF(N226="zákl. přenesená",J226,0)</f>
        <v>0</v>
      </c>
      <c r="BH226" s="191">
        <f>IF(N226="sníž. přenesená",J226,0)</f>
        <v>0</v>
      </c>
      <c r="BI226" s="191">
        <f>IF(N226="nulová",J226,0)</f>
        <v>0</v>
      </c>
      <c r="BJ226" s="18" t="s">
        <v>83</v>
      </c>
      <c r="BK226" s="191">
        <f>ROUND(I226*H226,2)</f>
        <v>0</v>
      </c>
      <c r="BL226" s="18" t="s">
        <v>143</v>
      </c>
      <c r="BM226" s="190" t="s">
        <v>310</v>
      </c>
    </row>
    <row r="227" spans="1:65" s="2" customFormat="1" ht="11.25">
      <c r="A227" s="35"/>
      <c r="B227" s="36"/>
      <c r="C227" s="37"/>
      <c r="D227" s="192" t="s">
        <v>145</v>
      </c>
      <c r="E227" s="37"/>
      <c r="F227" s="193" t="s">
        <v>311</v>
      </c>
      <c r="G227" s="37"/>
      <c r="H227" s="37"/>
      <c r="I227" s="194"/>
      <c r="J227" s="37"/>
      <c r="K227" s="37"/>
      <c r="L227" s="40"/>
      <c r="M227" s="195"/>
      <c r="N227" s="196"/>
      <c r="O227" s="65"/>
      <c r="P227" s="65"/>
      <c r="Q227" s="65"/>
      <c r="R227" s="65"/>
      <c r="S227" s="65"/>
      <c r="T227" s="66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T227" s="18" t="s">
        <v>145</v>
      </c>
      <c r="AU227" s="18" t="s">
        <v>85</v>
      </c>
    </row>
    <row r="228" spans="1:65" s="13" customFormat="1" ht="11.25">
      <c r="B228" s="197"/>
      <c r="C228" s="198"/>
      <c r="D228" s="199" t="s">
        <v>147</v>
      </c>
      <c r="E228" s="200" t="s">
        <v>19</v>
      </c>
      <c r="F228" s="201" t="s">
        <v>312</v>
      </c>
      <c r="G228" s="198"/>
      <c r="H228" s="200" t="s">
        <v>19</v>
      </c>
      <c r="I228" s="202"/>
      <c r="J228" s="198"/>
      <c r="K228" s="198"/>
      <c r="L228" s="203"/>
      <c r="M228" s="204"/>
      <c r="N228" s="205"/>
      <c r="O228" s="205"/>
      <c r="P228" s="205"/>
      <c r="Q228" s="205"/>
      <c r="R228" s="205"/>
      <c r="S228" s="205"/>
      <c r="T228" s="206"/>
      <c r="AT228" s="207" t="s">
        <v>147</v>
      </c>
      <c r="AU228" s="207" t="s">
        <v>85</v>
      </c>
      <c r="AV228" s="13" t="s">
        <v>83</v>
      </c>
      <c r="AW228" s="13" t="s">
        <v>37</v>
      </c>
      <c r="AX228" s="13" t="s">
        <v>76</v>
      </c>
      <c r="AY228" s="207" t="s">
        <v>136</v>
      </c>
    </row>
    <row r="229" spans="1:65" s="13" customFormat="1" ht="11.25">
      <c r="B229" s="197"/>
      <c r="C229" s="198"/>
      <c r="D229" s="199" t="s">
        <v>147</v>
      </c>
      <c r="E229" s="200" t="s">
        <v>19</v>
      </c>
      <c r="F229" s="201" t="s">
        <v>149</v>
      </c>
      <c r="G229" s="198"/>
      <c r="H229" s="200" t="s">
        <v>19</v>
      </c>
      <c r="I229" s="202"/>
      <c r="J229" s="198"/>
      <c r="K229" s="198"/>
      <c r="L229" s="203"/>
      <c r="M229" s="204"/>
      <c r="N229" s="205"/>
      <c r="O229" s="205"/>
      <c r="P229" s="205"/>
      <c r="Q229" s="205"/>
      <c r="R229" s="205"/>
      <c r="S229" s="205"/>
      <c r="T229" s="206"/>
      <c r="AT229" s="207" t="s">
        <v>147</v>
      </c>
      <c r="AU229" s="207" t="s">
        <v>85</v>
      </c>
      <c r="AV229" s="13" t="s">
        <v>83</v>
      </c>
      <c r="AW229" s="13" t="s">
        <v>37</v>
      </c>
      <c r="AX229" s="13" t="s">
        <v>76</v>
      </c>
      <c r="AY229" s="207" t="s">
        <v>136</v>
      </c>
    </row>
    <row r="230" spans="1:65" s="14" customFormat="1" ht="11.25">
      <c r="B230" s="208"/>
      <c r="C230" s="209"/>
      <c r="D230" s="199" t="s">
        <v>147</v>
      </c>
      <c r="E230" s="210" t="s">
        <v>19</v>
      </c>
      <c r="F230" s="211" t="s">
        <v>313</v>
      </c>
      <c r="G230" s="209"/>
      <c r="H230" s="212">
        <v>1</v>
      </c>
      <c r="I230" s="213"/>
      <c r="J230" s="209"/>
      <c r="K230" s="209"/>
      <c r="L230" s="214"/>
      <c r="M230" s="215"/>
      <c r="N230" s="216"/>
      <c r="O230" s="216"/>
      <c r="P230" s="216"/>
      <c r="Q230" s="216"/>
      <c r="R230" s="216"/>
      <c r="S230" s="216"/>
      <c r="T230" s="217"/>
      <c r="AT230" s="218" t="s">
        <v>147</v>
      </c>
      <c r="AU230" s="218" t="s">
        <v>85</v>
      </c>
      <c r="AV230" s="14" t="s">
        <v>85</v>
      </c>
      <c r="AW230" s="14" t="s">
        <v>37</v>
      </c>
      <c r="AX230" s="14" t="s">
        <v>76</v>
      </c>
      <c r="AY230" s="218" t="s">
        <v>136</v>
      </c>
    </row>
    <row r="231" spans="1:65" s="15" customFormat="1" ht="11.25">
      <c r="B231" s="219"/>
      <c r="C231" s="220"/>
      <c r="D231" s="199" t="s">
        <v>147</v>
      </c>
      <c r="E231" s="221" t="s">
        <v>19</v>
      </c>
      <c r="F231" s="222" t="s">
        <v>151</v>
      </c>
      <c r="G231" s="220"/>
      <c r="H231" s="223">
        <v>1</v>
      </c>
      <c r="I231" s="224"/>
      <c r="J231" s="220"/>
      <c r="K231" s="220"/>
      <c r="L231" s="225"/>
      <c r="M231" s="226"/>
      <c r="N231" s="227"/>
      <c r="O231" s="227"/>
      <c r="P231" s="227"/>
      <c r="Q231" s="227"/>
      <c r="R231" s="227"/>
      <c r="S231" s="227"/>
      <c r="T231" s="228"/>
      <c r="AT231" s="229" t="s">
        <v>147</v>
      </c>
      <c r="AU231" s="229" t="s">
        <v>85</v>
      </c>
      <c r="AV231" s="15" t="s">
        <v>143</v>
      </c>
      <c r="AW231" s="15" t="s">
        <v>37</v>
      </c>
      <c r="AX231" s="15" t="s">
        <v>83</v>
      </c>
      <c r="AY231" s="229" t="s">
        <v>136</v>
      </c>
    </row>
    <row r="232" spans="1:65" s="2" customFormat="1" ht="38.65" customHeight="1">
      <c r="A232" s="35"/>
      <c r="B232" s="36"/>
      <c r="C232" s="179" t="s">
        <v>314</v>
      </c>
      <c r="D232" s="179" t="s">
        <v>138</v>
      </c>
      <c r="E232" s="180" t="s">
        <v>315</v>
      </c>
      <c r="F232" s="181" t="s">
        <v>316</v>
      </c>
      <c r="G232" s="182" t="s">
        <v>317</v>
      </c>
      <c r="H232" s="183">
        <v>1</v>
      </c>
      <c r="I232" s="184"/>
      <c r="J232" s="185">
        <f>ROUND(I232*H232,2)</f>
        <v>0</v>
      </c>
      <c r="K232" s="181" t="s">
        <v>238</v>
      </c>
      <c r="L232" s="40"/>
      <c r="M232" s="186" t="s">
        <v>19</v>
      </c>
      <c r="N232" s="187" t="s">
        <v>47</v>
      </c>
      <c r="O232" s="65"/>
      <c r="P232" s="188">
        <f>O232*H232</f>
        <v>0</v>
      </c>
      <c r="Q232" s="188">
        <v>0</v>
      </c>
      <c r="R232" s="188">
        <f>Q232*H232</f>
        <v>0</v>
      </c>
      <c r="S232" s="188">
        <v>0</v>
      </c>
      <c r="T232" s="189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190" t="s">
        <v>143</v>
      </c>
      <c r="AT232" s="190" t="s">
        <v>138</v>
      </c>
      <c r="AU232" s="190" t="s">
        <v>85</v>
      </c>
      <c r="AY232" s="18" t="s">
        <v>136</v>
      </c>
      <c r="BE232" s="191">
        <f>IF(N232="základní",J232,0)</f>
        <v>0</v>
      </c>
      <c r="BF232" s="191">
        <f>IF(N232="snížená",J232,0)</f>
        <v>0</v>
      </c>
      <c r="BG232" s="191">
        <f>IF(N232="zákl. přenesená",J232,0)</f>
        <v>0</v>
      </c>
      <c r="BH232" s="191">
        <f>IF(N232="sníž. přenesená",J232,0)</f>
        <v>0</v>
      </c>
      <c r="BI232" s="191">
        <f>IF(N232="nulová",J232,0)</f>
        <v>0</v>
      </c>
      <c r="BJ232" s="18" t="s">
        <v>83</v>
      </c>
      <c r="BK232" s="191">
        <f>ROUND(I232*H232,2)</f>
        <v>0</v>
      </c>
      <c r="BL232" s="18" t="s">
        <v>143</v>
      </c>
      <c r="BM232" s="190" t="s">
        <v>318</v>
      </c>
    </row>
    <row r="233" spans="1:65" s="2" customFormat="1" ht="48.75">
      <c r="A233" s="35"/>
      <c r="B233" s="36"/>
      <c r="C233" s="37"/>
      <c r="D233" s="199" t="s">
        <v>319</v>
      </c>
      <c r="E233" s="37"/>
      <c r="F233" s="240" t="s">
        <v>320</v>
      </c>
      <c r="G233" s="37"/>
      <c r="H233" s="37"/>
      <c r="I233" s="194"/>
      <c r="J233" s="37"/>
      <c r="K233" s="37"/>
      <c r="L233" s="40"/>
      <c r="M233" s="195"/>
      <c r="N233" s="196"/>
      <c r="O233" s="65"/>
      <c r="P233" s="65"/>
      <c r="Q233" s="65"/>
      <c r="R233" s="65"/>
      <c r="S233" s="65"/>
      <c r="T233" s="66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T233" s="18" t="s">
        <v>319</v>
      </c>
      <c r="AU233" s="18" t="s">
        <v>85</v>
      </c>
    </row>
    <row r="234" spans="1:65" s="13" customFormat="1" ht="11.25">
      <c r="B234" s="197"/>
      <c r="C234" s="198"/>
      <c r="D234" s="199" t="s">
        <v>147</v>
      </c>
      <c r="E234" s="200" t="s">
        <v>19</v>
      </c>
      <c r="F234" s="201" t="s">
        <v>321</v>
      </c>
      <c r="G234" s="198"/>
      <c r="H234" s="200" t="s">
        <v>19</v>
      </c>
      <c r="I234" s="202"/>
      <c r="J234" s="198"/>
      <c r="K234" s="198"/>
      <c r="L234" s="203"/>
      <c r="M234" s="204"/>
      <c r="N234" s="205"/>
      <c r="O234" s="205"/>
      <c r="P234" s="205"/>
      <c r="Q234" s="205"/>
      <c r="R234" s="205"/>
      <c r="S234" s="205"/>
      <c r="T234" s="206"/>
      <c r="AT234" s="207" t="s">
        <v>147</v>
      </c>
      <c r="AU234" s="207" t="s">
        <v>85</v>
      </c>
      <c r="AV234" s="13" t="s">
        <v>83</v>
      </c>
      <c r="AW234" s="13" t="s">
        <v>37</v>
      </c>
      <c r="AX234" s="13" t="s">
        <v>76</v>
      </c>
      <c r="AY234" s="207" t="s">
        <v>136</v>
      </c>
    </row>
    <row r="235" spans="1:65" s="14" customFormat="1" ht="11.25">
      <c r="B235" s="208"/>
      <c r="C235" s="209"/>
      <c r="D235" s="199" t="s">
        <v>147</v>
      </c>
      <c r="E235" s="210" t="s">
        <v>19</v>
      </c>
      <c r="F235" s="211" t="s">
        <v>313</v>
      </c>
      <c r="G235" s="209"/>
      <c r="H235" s="212">
        <v>1</v>
      </c>
      <c r="I235" s="213"/>
      <c r="J235" s="209"/>
      <c r="K235" s="209"/>
      <c r="L235" s="214"/>
      <c r="M235" s="215"/>
      <c r="N235" s="216"/>
      <c r="O235" s="216"/>
      <c r="P235" s="216"/>
      <c r="Q235" s="216"/>
      <c r="R235" s="216"/>
      <c r="S235" s="216"/>
      <c r="T235" s="217"/>
      <c r="AT235" s="218" t="s">
        <v>147</v>
      </c>
      <c r="AU235" s="218" t="s">
        <v>85</v>
      </c>
      <c r="AV235" s="14" t="s">
        <v>85</v>
      </c>
      <c r="AW235" s="14" t="s">
        <v>37</v>
      </c>
      <c r="AX235" s="14" t="s">
        <v>76</v>
      </c>
      <c r="AY235" s="218" t="s">
        <v>136</v>
      </c>
    </row>
    <row r="236" spans="1:65" s="15" customFormat="1" ht="11.25">
      <c r="B236" s="219"/>
      <c r="C236" s="220"/>
      <c r="D236" s="199" t="s">
        <v>147</v>
      </c>
      <c r="E236" s="221" t="s">
        <v>19</v>
      </c>
      <c r="F236" s="222" t="s">
        <v>151</v>
      </c>
      <c r="G236" s="220"/>
      <c r="H236" s="223">
        <v>1</v>
      </c>
      <c r="I236" s="224"/>
      <c r="J236" s="220"/>
      <c r="K236" s="220"/>
      <c r="L236" s="225"/>
      <c r="M236" s="226"/>
      <c r="N236" s="227"/>
      <c r="O236" s="227"/>
      <c r="P236" s="227"/>
      <c r="Q236" s="227"/>
      <c r="R236" s="227"/>
      <c r="S236" s="227"/>
      <c r="T236" s="228"/>
      <c r="AT236" s="229" t="s">
        <v>147</v>
      </c>
      <c r="AU236" s="229" t="s">
        <v>85</v>
      </c>
      <c r="AV236" s="15" t="s">
        <v>143</v>
      </c>
      <c r="AW236" s="15" t="s">
        <v>37</v>
      </c>
      <c r="AX236" s="15" t="s">
        <v>83</v>
      </c>
      <c r="AY236" s="229" t="s">
        <v>136</v>
      </c>
    </row>
    <row r="237" spans="1:65" s="2" customFormat="1" ht="24.95" customHeight="1">
      <c r="A237" s="35"/>
      <c r="B237" s="36"/>
      <c r="C237" s="179" t="s">
        <v>322</v>
      </c>
      <c r="D237" s="179" t="s">
        <v>138</v>
      </c>
      <c r="E237" s="180" t="s">
        <v>323</v>
      </c>
      <c r="F237" s="181" t="s">
        <v>324</v>
      </c>
      <c r="G237" s="182" t="s">
        <v>317</v>
      </c>
      <c r="H237" s="183">
        <v>2</v>
      </c>
      <c r="I237" s="184"/>
      <c r="J237" s="185">
        <f>ROUND(I237*H237,2)</f>
        <v>0</v>
      </c>
      <c r="K237" s="181" t="s">
        <v>238</v>
      </c>
      <c r="L237" s="40"/>
      <c r="M237" s="186" t="s">
        <v>19</v>
      </c>
      <c r="N237" s="187" t="s">
        <v>47</v>
      </c>
      <c r="O237" s="65"/>
      <c r="P237" s="188">
        <f>O237*H237</f>
        <v>0</v>
      </c>
      <c r="Q237" s="188">
        <v>0</v>
      </c>
      <c r="R237" s="188">
        <f>Q237*H237</f>
        <v>0</v>
      </c>
      <c r="S237" s="188">
        <v>0</v>
      </c>
      <c r="T237" s="189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190" t="s">
        <v>143</v>
      </c>
      <c r="AT237" s="190" t="s">
        <v>138</v>
      </c>
      <c r="AU237" s="190" t="s">
        <v>85</v>
      </c>
      <c r="AY237" s="18" t="s">
        <v>136</v>
      </c>
      <c r="BE237" s="191">
        <f>IF(N237="základní",J237,0)</f>
        <v>0</v>
      </c>
      <c r="BF237" s="191">
        <f>IF(N237="snížená",J237,0)</f>
        <v>0</v>
      </c>
      <c r="BG237" s="191">
        <f>IF(N237="zákl. přenesená",J237,0)</f>
        <v>0</v>
      </c>
      <c r="BH237" s="191">
        <f>IF(N237="sníž. přenesená",J237,0)</f>
        <v>0</v>
      </c>
      <c r="BI237" s="191">
        <f>IF(N237="nulová",J237,0)</f>
        <v>0</v>
      </c>
      <c r="BJ237" s="18" t="s">
        <v>83</v>
      </c>
      <c r="BK237" s="191">
        <f>ROUND(I237*H237,2)</f>
        <v>0</v>
      </c>
      <c r="BL237" s="18" t="s">
        <v>143</v>
      </c>
      <c r="BM237" s="190" t="s">
        <v>325</v>
      </c>
    </row>
    <row r="238" spans="1:65" s="2" customFormat="1" ht="68.25">
      <c r="A238" s="35"/>
      <c r="B238" s="36"/>
      <c r="C238" s="37"/>
      <c r="D238" s="199" t="s">
        <v>319</v>
      </c>
      <c r="E238" s="37"/>
      <c r="F238" s="240" t="s">
        <v>326</v>
      </c>
      <c r="G238" s="37"/>
      <c r="H238" s="37"/>
      <c r="I238" s="194"/>
      <c r="J238" s="37"/>
      <c r="K238" s="37"/>
      <c r="L238" s="40"/>
      <c r="M238" s="195"/>
      <c r="N238" s="196"/>
      <c r="O238" s="65"/>
      <c r="P238" s="65"/>
      <c r="Q238" s="65"/>
      <c r="R238" s="65"/>
      <c r="S238" s="65"/>
      <c r="T238" s="66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T238" s="18" t="s">
        <v>319</v>
      </c>
      <c r="AU238" s="18" t="s">
        <v>85</v>
      </c>
    </row>
    <row r="239" spans="1:65" s="13" customFormat="1" ht="11.25">
      <c r="B239" s="197"/>
      <c r="C239" s="198"/>
      <c r="D239" s="199" t="s">
        <v>147</v>
      </c>
      <c r="E239" s="200" t="s">
        <v>19</v>
      </c>
      <c r="F239" s="201" t="s">
        <v>327</v>
      </c>
      <c r="G239" s="198"/>
      <c r="H239" s="200" t="s">
        <v>19</v>
      </c>
      <c r="I239" s="202"/>
      <c r="J239" s="198"/>
      <c r="K239" s="198"/>
      <c r="L239" s="203"/>
      <c r="M239" s="204"/>
      <c r="N239" s="205"/>
      <c r="O239" s="205"/>
      <c r="P239" s="205"/>
      <c r="Q239" s="205"/>
      <c r="R239" s="205"/>
      <c r="S239" s="205"/>
      <c r="T239" s="206"/>
      <c r="AT239" s="207" t="s">
        <v>147</v>
      </c>
      <c r="AU239" s="207" t="s">
        <v>85</v>
      </c>
      <c r="AV239" s="13" t="s">
        <v>83</v>
      </c>
      <c r="AW239" s="13" t="s">
        <v>37</v>
      </c>
      <c r="AX239" s="13" t="s">
        <v>76</v>
      </c>
      <c r="AY239" s="207" t="s">
        <v>136</v>
      </c>
    </row>
    <row r="240" spans="1:65" s="14" customFormat="1" ht="11.25">
      <c r="B240" s="208"/>
      <c r="C240" s="209"/>
      <c r="D240" s="199" t="s">
        <v>147</v>
      </c>
      <c r="E240" s="210" t="s">
        <v>19</v>
      </c>
      <c r="F240" s="211" t="s">
        <v>85</v>
      </c>
      <c r="G240" s="209"/>
      <c r="H240" s="212">
        <v>2</v>
      </c>
      <c r="I240" s="213"/>
      <c r="J240" s="209"/>
      <c r="K240" s="209"/>
      <c r="L240" s="214"/>
      <c r="M240" s="215"/>
      <c r="N240" s="216"/>
      <c r="O240" s="216"/>
      <c r="P240" s="216"/>
      <c r="Q240" s="216"/>
      <c r="R240" s="216"/>
      <c r="S240" s="216"/>
      <c r="T240" s="217"/>
      <c r="AT240" s="218" t="s">
        <v>147</v>
      </c>
      <c r="AU240" s="218" t="s">
        <v>85</v>
      </c>
      <c r="AV240" s="14" t="s">
        <v>85</v>
      </c>
      <c r="AW240" s="14" t="s">
        <v>37</v>
      </c>
      <c r="AX240" s="14" t="s">
        <v>76</v>
      </c>
      <c r="AY240" s="218" t="s">
        <v>136</v>
      </c>
    </row>
    <row r="241" spans="1:65" s="15" customFormat="1" ht="11.25">
      <c r="B241" s="219"/>
      <c r="C241" s="220"/>
      <c r="D241" s="199" t="s">
        <v>147</v>
      </c>
      <c r="E241" s="221" t="s">
        <v>19</v>
      </c>
      <c r="F241" s="222" t="s">
        <v>151</v>
      </c>
      <c r="G241" s="220"/>
      <c r="H241" s="223">
        <v>2</v>
      </c>
      <c r="I241" s="224"/>
      <c r="J241" s="220"/>
      <c r="K241" s="220"/>
      <c r="L241" s="225"/>
      <c r="M241" s="226"/>
      <c r="N241" s="227"/>
      <c r="O241" s="227"/>
      <c r="P241" s="227"/>
      <c r="Q241" s="227"/>
      <c r="R241" s="227"/>
      <c r="S241" s="227"/>
      <c r="T241" s="228"/>
      <c r="AT241" s="229" t="s">
        <v>147</v>
      </c>
      <c r="AU241" s="229" t="s">
        <v>85</v>
      </c>
      <c r="AV241" s="15" t="s">
        <v>143</v>
      </c>
      <c r="AW241" s="15" t="s">
        <v>37</v>
      </c>
      <c r="AX241" s="15" t="s">
        <v>83</v>
      </c>
      <c r="AY241" s="229" t="s">
        <v>136</v>
      </c>
    </row>
    <row r="242" spans="1:65" s="12" customFormat="1" ht="22.9" customHeight="1">
      <c r="B242" s="163"/>
      <c r="C242" s="164"/>
      <c r="D242" s="165" t="s">
        <v>75</v>
      </c>
      <c r="E242" s="177" t="s">
        <v>205</v>
      </c>
      <c r="F242" s="177" t="s">
        <v>328</v>
      </c>
      <c r="G242" s="164"/>
      <c r="H242" s="164"/>
      <c r="I242" s="167"/>
      <c r="J242" s="178">
        <f>BK242</f>
        <v>0</v>
      </c>
      <c r="K242" s="164"/>
      <c r="L242" s="169"/>
      <c r="M242" s="170"/>
      <c r="N242" s="171"/>
      <c r="O242" s="171"/>
      <c r="P242" s="172">
        <f>SUM(P243:P289)</f>
        <v>0</v>
      </c>
      <c r="Q242" s="171"/>
      <c r="R242" s="172">
        <f>SUM(R243:R289)</f>
        <v>12.813491520000001</v>
      </c>
      <c r="S242" s="171"/>
      <c r="T242" s="173">
        <f>SUM(T243:T289)</f>
        <v>0</v>
      </c>
      <c r="AR242" s="174" t="s">
        <v>83</v>
      </c>
      <c r="AT242" s="175" t="s">
        <v>75</v>
      </c>
      <c r="AU242" s="175" t="s">
        <v>83</v>
      </c>
      <c r="AY242" s="174" t="s">
        <v>136</v>
      </c>
      <c r="BK242" s="176">
        <f>SUM(BK243:BK289)</f>
        <v>0</v>
      </c>
    </row>
    <row r="243" spans="1:65" s="2" customFormat="1" ht="24.2" customHeight="1">
      <c r="A243" s="35"/>
      <c r="B243" s="36"/>
      <c r="C243" s="179" t="s">
        <v>329</v>
      </c>
      <c r="D243" s="179" t="s">
        <v>138</v>
      </c>
      <c r="E243" s="180" t="s">
        <v>330</v>
      </c>
      <c r="F243" s="181" t="s">
        <v>331</v>
      </c>
      <c r="G243" s="182" t="s">
        <v>154</v>
      </c>
      <c r="H243" s="183">
        <v>13</v>
      </c>
      <c r="I243" s="184"/>
      <c r="J243" s="185">
        <f>ROUND(I243*H243,2)</f>
        <v>0</v>
      </c>
      <c r="K243" s="181" t="s">
        <v>142</v>
      </c>
      <c r="L243" s="40"/>
      <c r="M243" s="186" t="s">
        <v>19</v>
      </c>
      <c r="N243" s="187" t="s">
        <v>47</v>
      </c>
      <c r="O243" s="65"/>
      <c r="P243" s="188">
        <f>O243*H243</f>
        <v>0</v>
      </c>
      <c r="Q243" s="188">
        <v>0.15540000000000001</v>
      </c>
      <c r="R243" s="188">
        <f>Q243*H243</f>
        <v>2.0202</v>
      </c>
      <c r="S243" s="188">
        <v>0</v>
      </c>
      <c r="T243" s="189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190" t="s">
        <v>143</v>
      </c>
      <c r="AT243" s="190" t="s">
        <v>138</v>
      </c>
      <c r="AU243" s="190" t="s">
        <v>85</v>
      </c>
      <c r="AY243" s="18" t="s">
        <v>136</v>
      </c>
      <c r="BE243" s="191">
        <f>IF(N243="základní",J243,0)</f>
        <v>0</v>
      </c>
      <c r="BF243" s="191">
        <f>IF(N243="snížená",J243,0)</f>
        <v>0</v>
      </c>
      <c r="BG243" s="191">
        <f>IF(N243="zákl. přenesená",J243,0)</f>
        <v>0</v>
      </c>
      <c r="BH243" s="191">
        <f>IF(N243="sníž. přenesená",J243,0)</f>
        <v>0</v>
      </c>
      <c r="BI243" s="191">
        <f>IF(N243="nulová",J243,0)</f>
        <v>0</v>
      </c>
      <c r="BJ243" s="18" t="s">
        <v>83</v>
      </c>
      <c r="BK243" s="191">
        <f>ROUND(I243*H243,2)</f>
        <v>0</v>
      </c>
      <c r="BL243" s="18" t="s">
        <v>143</v>
      </c>
      <c r="BM243" s="190" t="s">
        <v>332</v>
      </c>
    </row>
    <row r="244" spans="1:65" s="2" customFormat="1" ht="11.25">
      <c r="A244" s="35"/>
      <c r="B244" s="36"/>
      <c r="C244" s="37"/>
      <c r="D244" s="192" t="s">
        <v>145</v>
      </c>
      <c r="E244" s="37"/>
      <c r="F244" s="193" t="s">
        <v>333</v>
      </c>
      <c r="G244" s="37"/>
      <c r="H244" s="37"/>
      <c r="I244" s="194"/>
      <c r="J244" s="37"/>
      <c r="K244" s="37"/>
      <c r="L244" s="40"/>
      <c r="M244" s="195"/>
      <c r="N244" s="196"/>
      <c r="O244" s="65"/>
      <c r="P244" s="65"/>
      <c r="Q244" s="65"/>
      <c r="R244" s="65"/>
      <c r="S244" s="65"/>
      <c r="T244" s="66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T244" s="18" t="s">
        <v>145</v>
      </c>
      <c r="AU244" s="18" t="s">
        <v>85</v>
      </c>
    </row>
    <row r="245" spans="1:65" s="13" customFormat="1" ht="11.25">
      <c r="B245" s="197"/>
      <c r="C245" s="198"/>
      <c r="D245" s="199" t="s">
        <v>147</v>
      </c>
      <c r="E245" s="200" t="s">
        <v>19</v>
      </c>
      <c r="F245" s="201" t="s">
        <v>334</v>
      </c>
      <c r="G245" s="198"/>
      <c r="H245" s="200" t="s">
        <v>19</v>
      </c>
      <c r="I245" s="202"/>
      <c r="J245" s="198"/>
      <c r="K245" s="198"/>
      <c r="L245" s="203"/>
      <c r="M245" s="204"/>
      <c r="N245" s="205"/>
      <c r="O245" s="205"/>
      <c r="P245" s="205"/>
      <c r="Q245" s="205"/>
      <c r="R245" s="205"/>
      <c r="S245" s="205"/>
      <c r="T245" s="206"/>
      <c r="AT245" s="207" t="s">
        <v>147</v>
      </c>
      <c r="AU245" s="207" t="s">
        <v>85</v>
      </c>
      <c r="AV245" s="13" t="s">
        <v>83</v>
      </c>
      <c r="AW245" s="13" t="s">
        <v>37</v>
      </c>
      <c r="AX245" s="13" t="s">
        <v>76</v>
      </c>
      <c r="AY245" s="207" t="s">
        <v>136</v>
      </c>
    </row>
    <row r="246" spans="1:65" s="13" customFormat="1" ht="11.25">
      <c r="B246" s="197"/>
      <c r="C246" s="198"/>
      <c r="D246" s="199" t="s">
        <v>147</v>
      </c>
      <c r="E246" s="200" t="s">
        <v>19</v>
      </c>
      <c r="F246" s="201" t="s">
        <v>166</v>
      </c>
      <c r="G246" s="198"/>
      <c r="H246" s="200" t="s">
        <v>19</v>
      </c>
      <c r="I246" s="202"/>
      <c r="J246" s="198"/>
      <c r="K246" s="198"/>
      <c r="L246" s="203"/>
      <c r="M246" s="204"/>
      <c r="N246" s="205"/>
      <c r="O246" s="205"/>
      <c r="P246" s="205"/>
      <c r="Q246" s="205"/>
      <c r="R246" s="205"/>
      <c r="S246" s="205"/>
      <c r="T246" s="206"/>
      <c r="AT246" s="207" t="s">
        <v>147</v>
      </c>
      <c r="AU246" s="207" t="s">
        <v>85</v>
      </c>
      <c r="AV246" s="13" t="s">
        <v>83</v>
      </c>
      <c r="AW246" s="13" t="s">
        <v>37</v>
      </c>
      <c r="AX246" s="13" t="s">
        <v>76</v>
      </c>
      <c r="AY246" s="207" t="s">
        <v>136</v>
      </c>
    </row>
    <row r="247" spans="1:65" s="14" customFormat="1" ht="11.25">
      <c r="B247" s="208"/>
      <c r="C247" s="209"/>
      <c r="D247" s="199" t="s">
        <v>147</v>
      </c>
      <c r="E247" s="210" t="s">
        <v>19</v>
      </c>
      <c r="F247" s="211" t="s">
        <v>335</v>
      </c>
      <c r="G247" s="209"/>
      <c r="H247" s="212">
        <v>13</v>
      </c>
      <c r="I247" s="213"/>
      <c r="J247" s="209"/>
      <c r="K247" s="209"/>
      <c r="L247" s="214"/>
      <c r="M247" s="215"/>
      <c r="N247" s="216"/>
      <c r="O247" s="216"/>
      <c r="P247" s="216"/>
      <c r="Q247" s="216"/>
      <c r="R247" s="216"/>
      <c r="S247" s="216"/>
      <c r="T247" s="217"/>
      <c r="AT247" s="218" t="s">
        <v>147</v>
      </c>
      <c r="AU247" s="218" t="s">
        <v>85</v>
      </c>
      <c r="AV247" s="14" t="s">
        <v>85</v>
      </c>
      <c r="AW247" s="14" t="s">
        <v>37</v>
      </c>
      <c r="AX247" s="14" t="s">
        <v>76</v>
      </c>
      <c r="AY247" s="218" t="s">
        <v>136</v>
      </c>
    </row>
    <row r="248" spans="1:65" s="15" customFormat="1" ht="11.25">
      <c r="B248" s="219"/>
      <c r="C248" s="220"/>
      <c r="D248" s="199" t="s">
        <v>147</v>
      </c>
      <c r="E248" s="221" t="s">
        <v>19</v>
      </c>
      <c r="F248" s="222" t="s">
        <v>151</v>
      </c>
      <c r="G248" s="220"/>
      <c r="H248" s="223">
        <v>13</v>
      </c>
      <c r="I248" s="224"/>
      <c r="J248" s="220"/>
      <c r="K248" s="220"/>
      <c r="L248" s="225"/>
      <c r="M248" s="226"/>
      <c r="N248" s="227"/>
      <c r="O248" s="227"/>
      <c r="P248" s="227"/>
      <c r="Q248" s="227"/>
      <c r="R248" s="227"/>
      <c r="S248" s="227"/>
      <c r="T248" s="228"/>
      <c r="AT248" s="229" t="s">
        <v>147</v>
      </c>
      <c r="AU248" s="229" t="s">
        <v>85</v>
      </c>
      <c r="AV248" s="15" t="s">
        <v>143</v>
      </c>
      <c r="AW248" s="15" t="s">
        <v>37</v>
      </c>
      <c r="AX248" s="15" t="s">
        <v>83</v>
      </c>
      <c r="AY248" s="229" t="s">
        <v>136</v>
      </c>
    </row>
    <row r="249" spans="1:65" s="2" customFormat="1" ht="16.5" customHeight="1">
      <c r="A249" s="35"/>
      <c r="B249" s="36"/>
      <c r="C249" s="230" t="s">
        <v>336</v>
      </c>
      <c r="D249" s="230" t="s">
        <v>206</v>
      </c>
      <c r="E249" s="231" t="s">
        <v>337</v>
      </c>
      <c r="F249" s="232" t="s">
        <v>338</v>
      </c>
      <c r="G249" s="233" t="s">
        <v>154</v>
      </c>
      <c r="H249" s="234">
        <v>6.06</v>
      </c>
      <c r="I249" s="235"/>
      <c r="J249" s="236">
        <f>ROUND(I249*H249,2)</f>
        <v>0</v>
      </c>
      <c r="K249" s="232" t="s">
        <v>142</v>
      </c>
      <c r="L249" s="237"/>
      <c r="M249" s="238" t="s">
        <v>19</v>
      </c>
      <c r="N249" s="239" t="s">
        <v>47</v>
      </c>
      <c r="O249" s="65"/>
      <c r="P249" s="188">
        <f>O249*H249</f>
        <v>0</v>
      </c>
      <c r="Q249" s="188">
        <v>4.8300000000000003E-2</v>
      </c>
      <c r="R249" s="188">
        <f>Q249*H249</f>
        <v>0.29269800000000001</v>
      </c>
      <c r="S249" s="188">
        <v>0</v>
      </c>
      <c r="T249" s="189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190" t="s">
        <v>197</v>
      </c>
      <c r="AT249" s="190" t="s">
        <v>206</v>
      </c>
      <c r="AU249" s="190" t="s">
        <v>85</v>
      </c>
      <c r="AY249" s="18" t="s">
        <v>136</v>
      </c>
      <c r="BE249" s="191">
        <f>IF(N249="základní",J249,0)</f>
        <v>0</v>
      </c>
      <c r="BF249" s="191">
        <f>IF(N249="snížená",J249,0)</f>
        <v>0</v>
      </c>
      <c r="BG249" s="191">
        <f>IF(N249="zákl. přenesená",J249,0)</f>
        <v>0</v>
      </c>
      <c r="BH249" s="191">
        <f>IF(N249="sníž. přenesená",J249,0)</f>
        <v>0</v>
      </c>
      <c r="BI249" s="191">
        <f>IF(N249="nulová",J249,0)</f>
        <v>0</v>
      </c>
      <c r="BJ249" s="18" t="s">
        <v>83</v>
      </c>
      <c r="BK249" s="191">
        <f>ROUND(I249*H249,2)</f>
        <v>0</v>
      </c>
      <c r="BL249" s="18" t="s">
        <v>143</v>
      </c>
      <c r="BM249" s="190" t="s">
        <v>339</v>
      </c>
    </row>
    <row r="250" spans="1:65" s="13" customFormat="1" ht="11.25">
      <c r="B250" s="197"/>
      <c r="C250" s="198"/>
      <c r="D250" s="199" t="s">
        <v>147</v>
      </c>
      <c r="E250" s="200" t="s">
        <v>19</v>
      </c>
      <c r="F250" s="201" t="s">
        <v>340</v>
      </c>
      <c r="G250" s="198"/>
      <c r="H250" s="200" t="s">
        <v>19</v>
      </c>
      <c r="I250" s="202"/>
      <c r="J250" s="198"/>
      <c r="K250" s="198"/>
      <c r="L250" s="203"/>
      <c r="M250" s="204"/>
      <c r="N250" s="205"/>
      <c r="O250" s="205"/>
      <c r="P250" s="205"/>
      <c r="Q250" s="205"/>
      <c r="R250" s="205"/>
      <c r="S250" s="205"/>
      <c r="T250" s="206"/>
      <c r="AT250" s="207" t="s">
        <v>147</v>
      </c>
      <c r="AU250" s="207" t="s">
        <v>85</v>
      </c>
      <c r="AV250" s="13" t="s">
        <v>83</v>
      </c>
      <c r="AW250" s="13" t="s">
        <v>37</v>
      </c>
      <c r="AX250" s="13" t="s">
        <v>76</v>
      </c>
      <c r="AY250" s="207" t="s">
        <v>136</v>
      </c>
    </row>
    <row r="251" spans="1:65" s="14" customFormat="1" ht="11.25">
      <c r="B251" s="208"/>
      <c r="C251" s="209"/>
      <c r="D251" s="199" t="s">
        <v>147</v>
      </c>
      <c r="E251" s="210" t="s">
        <v>19</v>
      </c>
      <c r="F251" s="211" t="s">
        <v>341</v>
      </c>
      <c r="G251" s="209"/>
      <c r="H251" s="212">
        <v>6.06</v>
      </c>
      <c r="I251" s="213"/>
      <c r="J251" s="209"/>
      <c r="K251" s="209"/>
      <c r="L251" s="214"/>
      <c r="M251" s="215"/>
      <c r="N251" s="216"/>
      <c r="O251" s="216"/>
      <c r="P251" s="216"/>
      <c r="Q251" s="216"/>
      <c r="R251" s="216"/>
      <c r="S251" s="216"/>
      <c r="T251" s="217"/>
      <c r="AT251" s="218" t="s">
        <v>147</v>
      </c>
      <c r="AU251" s="218" t="s">
        <v>85</v>
      </c>
      <c r="AV251" s="14" t="s">
        <v>85</v>
      </c>
      <c r="AW251" s="14" t="s">
        <v>37</v>
      </c>
      <c r="AX251" s="14" t="s">
        <v>76</v>
      </c>
      <c r="AY251" s="218" t="s">
        <v>136</v>
      </c>
    </row>
    <row r="252" spans="1:65" s="15" customFormat="1" ht="11.25">
      <c r="B252" s="219"/>
      <c r="C252" s="220"/>
      <c r="D252" s="199" t="s">
        <v>147</v>
      </c>
      <c r="E252" s="221" t="s">
        <v>19</v>
      </c>
      <c r="F252" s="222" t="s">
        <v>151</v>
      </c>
      <c r="G252" s="220"/>
      <c r="H252" s="223">
        <v>6.06</v>
      </c>
      <c r="I252" s="224"/>
      <c r="J252" s="220"/>
      <c r="K252" s="220"/>
      <c r="L252" s="225"/>
      <c r="M252" s="226"/>
      <c r="N252" s="227"/>
      <c r="O252" s="227"/>
      <c r="P252" s="227"/>
      <c r="Q252" s="227"/>
      <c r="R252" s="227"/>
      <c r="S252" s="227"/>
      <c r="T252" s="228"/>
      <c r="AT252" s="229" t="s">
        <v>147</v>
      </c>
      <c r="AU252" s="229" t="s">
        <v>85</v>
      </c>
      <c r="AV252" s="15" t="s">
        <v>143</v>
      </c>
      <c r="AW252" s="15" t="s">
        <v>37</v>
      </c>
      <c r="AX252" s="15" t="s">
        <v>83</v>
      </c>
      <c r="AY252" s="229" t="s">
        <v>136</v>
      </c>
    </row>
    <row r="253" spans="1:65" s="2" customFormat="1" ht="16.5" customHeight="1">
      <c r="A253" s="35"/>
      <c r="B253" s="36"/>
      <c r="C253" s="230" t="s">
        <v>342</v>
      </c>
      <c r="D253" s="230" t="s">
        <v>206</v>
      </c>
      <c r="E253" s="231" t="s">
        <v>343</v>
      </c>
      <c r="F253" s="232" t="s">
        <v>344</v>
      </c>
      <c r="G253" s="233" t="s">
        <v>154</v>
      </c>
      <c r="H253" s="234">
        <v>3.03</v>
      </c>
      <c r="I253" s="235"/>
      <c r="J253" s="236">
        <f>ROUND(I253*H253,2)</f>
        <v>0</v>
      </c>
      <c r="K253" s="232" t="s">
        <v>142</v>
      </c>
      <c r="L253" s="237"/>
      <c r="M253" s="238" t="s">
        <v>19</v>
      </c>
      <c r="N253" s="239" t="s">
        <v>47</v>
      </c>
      <c r="O253" s="65"/>
      <c r="P253" s="188">
        <f>O253*H253</f>
        <v>0</v>
      </c>
      <c r="Q253" s="188">
        <v>6.5670000000000006E-2</v>
      </c>
      <c r="R253" s="188">
        <f>Q253*H253</f>
        <v>0.19898009999999999</v>
      </c>
      <c r="S253" s="188">
        <v>0</v>
      </c>
      <c r="T253" s="189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190" t="s">
        <v>197</v>
      </c>
      <c r="AT253" s="190" t="s">
        <v>206</v>
      </c>
      <c r="AU253" s="190" t="s">
        <v>85</v>
      </c>
      <c r="AY253" s="18" t="s">
        <v>136</v>
      </c>
      <c r="BE253" s="191">
        <f>IF(N253="základní",J253,0)</f>
        <v>0</v>
      </c>
      <c r="BF253" s="191">
        <f>IF(N253="snížená",J253,0)</f>
        <v>0</v>
      </c>
      <c r="BG253" s="191">
        <f>IF(N253="zákl. přenesená",J253,0)</f>
        <v>0</v>
      </c>
      <c r="BH253" s="191">
        <f>IF(N253="sníž. přenesená",J253,0)</f>
        <v>0</v>
      </c>
      <c r="BI253" s="191">
        <f>IF(N253="nulová",J253,0)</f>
        <v>0</v>
      </c>
      <c r="BJ253" s="18" t="s">
        <v>83</v>
      </c>
      <c r="BK253" s="191">
        <f>ROUND(I253*H253,2)</f>
        <v>0</v>
      </c>
      <c r="BL253" s="18" t="s">
        <v>143</v>
      </c>
      <c r="BM253" s="190" t="s">
        <v>345</v>
      </c>
    </row>
    <row r="254" spans="1:65" s="13" customFormat="1" ht="11.25">
      <c r="B254" s="197"/>
      <c r="C254" s="198"/>
      <c r="D254" s="199" t="s">
        <v>147</v>
      </c>
      <c r="E254" s="200" t="s">
        <v>19</v>
      </c>
      <c r="F254" s="201" t="s">
        <v>340</v>
      </c>
      <c r="G254" s="198"/>
      <c r="H254" s="200" t="s">
        <v>19</v>
      </c>
      <c r="I254" s="202"/>
      <c r="J254" s="198"/>
      <c r="K254" s="198"/>
      <c r="L254" s="203"/>
      <c r="M254" s="204"/>
      <c r="N254" s="205"/>
      <c r="O254" s="205"/>
      <c r="P254" s="205"/>
      <c r="Q254" s="205"/>
      <c r="R254" s="205"/>
      <c r="S254" s="205"/>
      <c r="T254" s="206"/>
      <c r="AT254" s="207" t="s">
        <v>147</v>
      </c>
      <c r="AU254" s="207" t="s">
        <v>85</v>
      </c>
      <c r="AV254" s="13" t="s">
        <v>83</v>
      </c>
      <c r="AW254" s="13" t="s">
        <v>37</v>
      </c>
      <c r="AX254" s="13" t="s">
        <v>76</v>
      </c>
      <c r="AY254" s="207" t="s">
        <v>136</v>
      </c>
    </row>
    <row r="255" spans="1:65" s="14" customFormat="1" ht="11.25">
      <c r="B255" s="208"/>
      <c r="C255" s="209"/>
      <c r="D255" s="199" t="s">
        <v>147</v>
      </c>
      <c r="E255" s="210" t="s">
        <v>19</v>
      </c>
      <c r="F255" s="211" t="s">
        <v>346</v>
      </c>
      <c r="G255" s="209"/>
      <c r="H255" s="212">
        <v>3.03</v>
      </c>
      <c r="I255" s="213"/>
      <c r="J255" s="209"/>
      <c r="K255" s="209"/>
      <c r="L255" s="214"/>
      <c r="M255" s="215"/>
      <c r="N255" s="216"/>
      <c r="O255" s="216"/>
      <c r="P255" s="216"/>
      <c r="Q255" s="216"/>
      <c r="R255" s="216"/>
      <c r="S255" s="216"/>
      <c r="T255" s="217"/>
      <c r="AT255" s="218" t="s">
        <v>147</v>
      </c>
      <c r="AU255" s="218" t="s">
        <v>85</v>
      </c>
      <c r="AV255" s="14" t="s">
        <v>85</v>
      </c>
      <c r="AW255" s="14" t="s">
        <v>37</v>
      </c>
      <c r="AX255" s="14" t="s">
        <v>76</v>
      </c>
      <c r="AY255" s="218" t="s">
        <v>136</v>
      </c>
    </row>
    <row r="256" spans="1:65" s="15" customFormat="1" ht="11.25">
      <c r="B256" s="219"/>
      <c r="C256" s="220"/>
      <c r="D256" s="199" t="s">
        <v>147</v>
      </c>
      <c r="E256" s="221" t="s">
        <v>19</v>
      </c>
      <c r="F256" s="222" t="s">
        <v>151</v>
      </c>
      <c r="G256" s="220"/>
      <c r="H256" s="223">
        <v>3.03</v>
      </c>
      <c r="I256" s="224"/>
      <c r="J256" s="220"/>
      <c r="K256" s="220"/>
      <c r="L256" s="225"/>
      <c r="M256" s="226"/>
      <c r="N256" s="227"/>
      <c r="O256" s="227"/>
      <c r="P256" s="227"/>
      <c r="Q256" s="227"/>
      <c r="R256" s="227"/>
      <c r="S256" s="227"/>
      <c r="T256" s="228"/>
      <c r="AT256" s="229" t="s">
        <v>147</v>
      </c>
      <c r="AU256" s="229" t="s">
        <v>85</v>
      </c>
      <c r="AV256" s="15" t="s">
        <v>143</v>
      </c>
      <c r="AW256" s="15" t="s">
        <v>37</v>
      </c>
      <c r="AX256" s="15" t="s">
        <v>83</v>
      </c>
      <c r="AY256" s="229" t="s">
        <v>136</v>
      </c>
    </row>
    <row r="257" spans="1:65" s="2" customFormat="1" ht="16.5" customHeight="1">
      <c r="A257" s="35"/>
      <c r="B257" s="36"/>
      <c r="C257" s="230" t="s">
        <v>347</v>
      </c>
      <c r="D257" s="230" t="s">
        <v>206</v>
      </c>
      <c r="E257" s="231" t="s">
        <v>348</v>
      </c>
      <c r="F257" s="232" t="s">
        <v>349</v>
      </c>
      <c r="G257" s="233" t="s">
        <v>154</v>
      </c>
      <c r="H257" s="234">
        <v>4.04</v>
      </c>
      <c r="I257" s="235"/>
      <c r="J257" s="236">
        <f>ROUND(I257*H257,2)</f>
        <v>0</v>
      </c>
      <c r="K257" s="232" t="s">
        <v>142</v>
      </c>
      <c r="L257" s="237"/>
      <c r="M257" s="238" t="s">
        <v>19</v>
      </c>
      <c r="N257" s="239" t="s">
        <v>47</v>
      </c>
      <c r="O257" s="65"/>
      <c r="P257" s="188">
        <f>O257*H257</f>
        <v>0</v>
      </c>
      <c r="Q257" s="188">
        <v>0.08</v>
      </c>
      <c r="R257" s="188">
        <f>Q257*H257</f>
        <v>0.32319999999999999</v>
      </c>
      <c r="S257" s="188">
        <v>0</v>
      </c>
      <c r="T257" s="189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190" t="s">
        <v>197</v>
      </c>
      <c r="AT257" s="190" t="s">
        <v>206</v>
      </c>
      <c r="AU257" s="190" t="s">
        <v>85</v>
      </c>
      <c r="AY257" s="18" t="s">
        <v>136</v>
      </c>
      <c r="BE257" s="191">
        <f>IF(N257="základní",J257,0)</f>
        <v>0</v>
      </c>
      <c r="BF257" s="191">
        <f>IF(N257="snížená",J257,0)</f>
        <v>0</v>
      </c>
      <c r="BG257" s="191">
        <f>IF(N257="zákl. přenesená",J257,0)</f>
        <v>0</v>
      </c>
      <c r="BH257" s="191">
        <f>IF(N257="sníž. přenesená",J257,0)</f>
        <v>0</v>
      </c>
      <c r="BI257" s="191">
        <f>IF(N257="nulová",J257,0)</f>
        <v>0</v>
      </c>
      <c r="BJ257" s="18" t="s">
        <v>83</v>
      </c>
      <c r="BK257" s="191">
        <f>ROUND(I257*H257,2)</f>
        <v>0</v>
      </c>
      <c r="BL257" s="18" t="s">
        <v>143</v>
      </c>
      <c r="BM257" s="190" t="s">
        <v>350</v>
      </c>
    </row>
    <row r="258" spans="1:65" s="13" customFormat="1" ht="11.25">
      <c r="B258" s="197"/>
      <c r="C258" s="198"/>
      <c r="D258" s="199" t="s">
        <v>147</v>
      </c>
      <c r="E258" s="200" t="s">
        <v>19</v>
      </c>
      <c r="F258" s="201" t="s">
        <v>340</v>
      </c>
      <c r="G258" s="198"/>
      <c r="H258" s="200" t="s">
        <v>19</v>
      </c>
      <c r="I258" s="202"/>
      <c r="J258" s="198"/>
      <c r="K258" s="198"/>
      <c r="L258" s="203"/>
      <c r="M258" s="204"/>
      <c r="N258" s="205"/>
      <c r="O258" s="205"/>
      <c r="P258" s="205"/>
      <c r="Q258" s="205"/>
      <c r="R258" s="205"/>
      <c r="S258" s="205"/>
      <c r="T258" s="206"/>
      <c r="AT258" s="207" t="s">
        <v>147</v>
      </c>
      <c r="AU258" s="207" t="s">
        <v>85</v>
      </c>
      <c r="AV258" s="13" t="s">
        <v>83</v>
      </c>
      <c r="AW258" s="13" t="s">
        <v>37</v>
      </c>
      <c r="AX258" s="13" t="s">
        <v>76</v>
      </c>
      <c r="AY258" s="207" t="s">
        <v>136</v>
      </c>
    </row>
    <row r="259" spans="1:65" s="14" customFormat="1" ht="11.25">
      <c r="B259" s="208"/>
      <c r="C259" s="209"/>
      <c r="D259" s="199" t="s">
        <v>147</v>
      </c>
      <c r="E259" s="210" t="s">
        <v>19</v>
      </c>
      <c r="F259" s="211" t="s">
        <v>351</v>
      </c>
      <c r="G259" s="209"/>
      <c r="H259" s="212">
        <v>4.04</v>
      </c>
      <c r="I259" s="213"/>
      <c r="J259" s="209"/>
      <c r="K259" s="209"/>
      <c r="L259" s="214"/>
      <c r="M259" s="215"/>
      <c r="N259" s="216"/>
      <c r="O259" s="216"/>
      <c r="P259" s="216"/>
      <c r="Q259" s="216"/>
      <c r="R259" s="216"/>
      <c r="S259" s="216"/>
      <c r="T259" s="217"/>
      <c r="AT259" s="218" t="s">
        <v>147</v>
      </c>
      <c r="AU259" s="218" t="s">
        <v>85</v>
      </c>
      <c r="AV259" s="14" t="s">
        <v>85</v>
      </c>
      <c r="AW259" s="14" t="s">
        <v>37</v>
      </c>
      <c r="AX259" s="14" t="s">
        <v>76</v>
      </c>
      <c r="AY259" s="218" t="s">
        <v>136</v>
      </c>
    </row>
    <row r="260" spans="1:65" s="15" customFormat="1" ht="11.25">
      <c r="B260" s="219"/>
      <c r="C260" s="220"/>
      <c r="D260" s="199" t="s">
        <v>147</v>
      </c>
      <c r="E260" s="221" t="s">
        <v>19</v>
      </c>
      <c r="F260" s="222" t="s">
        <v>151</v>
      </c>
      <c r="G260" s="220"/>
      <c r="H260" s="223">
        <v>4.04</v>
      </c>
      <c r="I260" s="224"/>
      <c r="J260" s="220"/>
      <c r="K260" s="220"/>
      <c r="L260" s="225"/>
      <c r="M260" s="226"/>
      <c r="N260" s="227"/>
      <c r="O260" s="227"/>
      <c r="P260" s="227"/>
      <c r="Q260" s="227"/>
      <c r="R260" s="227"/>
      <c r="S260" s="227"/>
      <c r="T260" s="228"/>
      <c r="AT260" s="229" t="s">
        <v>147</v>
      </c>
      <c r="AU260" s="229" t="s">
        <v>85</v>
      </c>
      <c r="AV260" s="15" t="s">
        <v>143</v>
      </c>
      <c r="AW260" s="15" t="s">
        <v>37</v>
      </c>
      <c r="AX260" s="15" t="s">
        <v>83</v>
      </c>
      <c r="AY260" s="229" t="s">
        <v>136</v>
      </c>
    </row>
    <row r="261" spans="1:65" s="2" customFormat="1" ht="24.2" customHeight="1">
      <c r="A261" s="35"/>
      <c r="B261" s="36"/>
      <c r="C261" s="179" t="s">
        <v>352</v>
      </c>
      <c r="D261" s="179" t="s">
        <v>138</v>
      </c>
      <c r="E261" s="180" t="s">
        <v>353</v>
      </c>
      <c r="F261" s="181" t="s">
        <v>354</v>
      </c>
      <c r="G261" s="182" t="s">
        <v>154</v>
      </c>
      <c r="H261" s="183">
        <v>43.5</v>
      </c>
      <c r="I261" s="184"/>
      <c r="J261" s="185">
        <f>ROUND(I261*H261,2)</f>
        <v>0</v>
      </c>
      <c r="K261" s="181" t="s">
        <v>142</v>
      </c>
      <c r="L261" s="40"/>
      <c r="M261" s="186" t="s">
        <v>19</v>
      </c>
      <c r="N261" s="187" t="s">
        <v>47</v>
      </c>
      <c r="O261" s="65"/>
      <c r="P261" s="188">
        <f>O261*H261</f>
        <v>0</v>
      </c>
      <c r="Q261" s="188">
        <v>0.1295</v>
      </c>
      <c r="R261" s="188">
        <f>Q261*H261</f>
        <v>5.6332500000000003</v>
      </c>
      <c r="S261" s="188">
        <v>0</v>
      </c>
      <c r="T261" s="189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190" t="s">
        <v>143</v>
      </c>
      <c r="AT261" s="190" t="s">
        <v>138</v>
      </c>
      <c r="AU261" s="190" t="s">
        <v>85</v>
      </c>
      <c r="AY261" s="18" t="s">
        <v>136</v>
      </c>
      <c r="BE261" s="191">
        <f>IF(N261="základní",J261,0)</f>
        <v>0</v>
      </c>
      <c r="BF261" s="191">
        <f>IF(N261="snížená",J261,0)</f>
        <v>0</v>
      </c>
      <c r="BG261" s="191">
        <f>IF(N261="zákl. přenesená",J261,0)</f>
        <v>0</v>
      </c>
      <c r="BH261" s="191">
        <f>IF(N261="sníž. přenesená",J261,0)</f>
        <v>0</v>
      </c>
      <c r="BI261" s="191">
        <f>IF(N261="nulová",J261,0)</f>
        <v>0</v>
      </c>
      <c r="BJ261" s="18" t="s">
        <v>83</v>
      </c>
      <c r="BK261" s="191">
        <f>ROUND(I261*H261,2)</f>
        <v>0</v>
      </c>
      <c r="BL261" s="18" t="s">
        <v>143</v>
      </c>
      <c r="BM261" s="190" t="s">
        <v>355</v>
      </c>
    </row>
    <row r="262" spans="1:65" s="2" customFormat="1" ht="11.25">
      <c r="A262" s="35"/>
      <c r="B262" s="36"/>
      <c r="C262" s="37"/>
      <c r="D262" s="192" t="s">
        <v>145</v>
      </c>
      <c r="E262" s="37"/>
      <c r="F262" s="193" t="s">
        <v>356</v>
      </c>
      <c r="G262" s="37"/>
      <c r="H262" s="37"/>
      <c r="I262" s="194"/>
      <c r="J262" s="37"/>
      <c r="K262" s="37"/>
      <c r="L262" s="40"/>
      <c r="M262" s="195"/>
      <c r="N262" s="196"/>
      <c r="O262" s="65"/>
      <c r="P262" s="65"/>
      <c r="Q262" s="65"/>
      <c r="R262" s="65"/>
      <c r="S262" s="65"/>
      <c r="T262" s="66"/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T262" s="18" t="s">
        <v>145</v>
      </c>
      <c r="AU262" s="18" t="s">
        <v>85</v>
      </c>
    </row>
    <row r="263" spans="1:65" s="13" customFormat="1" ht="11.25">
      <c r="B263" s="197"/>
      <c r="C263" s="198"/>
      <c r="D263" s="199" t="s">
        <v>147</v>
      </c>
      <c r="E263" s="200" t="s">
        <v>19</v>
      </c>
      <c r="F263" s="201" t="s">
        <v>357</v>
      </c>
      <c r="G263" s="198"/>
      <c r="H263" s="200" t="s">
        <v>19</v>
      </c>
      <c r="I263" s="202"/>
      <c r="J263" s="198"/>
      <c r="K263" s="198"/>
      <c r="L263" s="203"/>
      <c r="M263" s="204"/>
      <c r="N263" s="205"/>
      <c r="O263" s="205"/>
      <c r="P263" s="205"/>
      <c r="Q263" s="205"/>
      <c r="R263" s="205"/>
      <c r="S263" s="205"/>
      <c r="T263" s="206"/>
      <c r="AT263" s="207" t="s">
        <v>147</v>
      </c>
      <c r="AU263" s="207" t="s">
        <v>85</v>
      </c>
      <c r="AV263" s="13" t="s">
        <v>83</v>
      </c>
      <c r="AW263" s="13" t="s">
        <v>37</v>
      </c>
      <c r="AX263" s="13" t="s">
        <v>76</v>
      </c>
      <c r="AY263" s="207" t="s">
        <v>136</v>
      </c>
    </row>
    <row r="264" spans="1:65" s="13" customFormat="1" ht="11.25">
      <c r="B264" s="197"/>
      <c r="C264" s="198"/>
      <c r="D264" s="199" t="s">
        <v>147</v>
      </c>
      <c r="E264" s="200" t="s">
        <v>19</v>
      </c>
      <c r="F264" s="201" t="s">
        <v>166</v>
      </c>
      <c r="G264" s="198"/>
      <c r="H264" s="200" t="s">
        <v>19</v>
      </c>
      <c r="I264" s="202"/>
      <c r="J264" s="198"/>
      <c r="K264" s="198"/>
      <c r="L264" s="203"/>
      <c r="M264" s="204"/>
      <c r="N264" s="205"/>
      <c r="O264" s="205"/>
      <c r="P264" s="205"/>
      <c r="Q264" s="205"/>
      <c r="R264" s="205"/>
      <c r="S264" s="205"/>
      <c r="T264" s="206"/>
      <c r="AT264" s="207" t="s">
        <v>147</v>
      </c>
      <c r="AU264" s="207" t="s">
        <v>85</v>
      </c>
      <c r="AV264" s="13" t="s">
        <v>83</v>
      </c>
      <c r="AW264" s="13" t="s">
        <v>37</v>
      </c>
      <c r="AX264" s="13" t="s">
        <v>76</v>
      </c>
      <c r="AY264" s="207" t="s">
        <v>136</v>
      </c>
    </row>
    <row r="265" spans="1:65" s="14" customFormat="1" ht="11.25">
      <c r="B265" s="208"/>
      <c r="C265" s="209"/>
      <c r="D265" s="199" t="s">
        <v>147</v>
      </c>
      <c r="E265" s="210" t="s">
        <v>19</v>
      </c>
      <c r="F265" s="211" t="s">
        <v>358</v>
      </c>
      <c r="G265" s="209"/>
      <c r="H265" s="212">
        <v>43.5</v>
      </c>
      <c r="I265" s="213"/>
      <c r="J265" s="209"/>
      <c r="K265" s="209"/>
      <c r="L265" s="214"/>
      <c r="M265" s="215"/>
      <c r="N265" s="216"/>
      <c r="O265" s="216"/>
      <c r="P265" s="216"/>
      <c r="Q265" s="216"/>
      <c r="R265" s="216"/>
      <c r="S265" s="216"/>
      <c r="T265" s="217"/>
      <c r="AT265" s="218" t="s">
        <v>147</v>
      </c>
      <c r="AU265" s="218" t="s">
        <v>85</v>
      </c>
      <c r="AV265" s="14" t="s">
        <v>85</v>
      </c>
      <c r="AW265" s="14" t="s">
        <v>37</v>
      </c>
      <c r="AX265" s="14" t="s">
        <v>76</v>
      </c>
      <c r="AY265" s="218" t="s">
        <v>136</v>
      </c>
    </row>
    <row r="266" spans="1:65" s="15" customFormat="1" ht="11.25">
      <c r="B266" s="219"/>
      <c r="C266" s="220"/>
      <c r="D266" s="199" t="s">
        <v>147</v>
      </c>
      <c r="E266" s="221" t="s">
        <v>19</v>
      </c>
      <c r="F266" s="222" t="s">
        <v>151</v>
      </c>
      <c r="G266" s="220"/>
      <c r="H266" s="223">
        <v>43.5</v>
      </c>
      <c r="I266" s="224"/>
      <c r="J266" s="220"/>
      <c r="K266" s="220"/>
      <c r="L266" s="225"/>
      <c r="M266" s="226"/>
      <c r="N266" s="227"/>
      <c r="O266" s="227"/>
      <c r="P266" s="227"/>
      <c r="Q266" s="227"/>
      <c r="R266" s="227"/>
      <c r="S266" s="227"/>
      <c r="T266" s="228"/>
      <c r="AT266" s="229" t="s">
        <v>147</v>
      </c>
      <c r="AU266" s="229" t="s">
        <v>85</v>
      </c>
      <c r="AV266" s="15" t="s">
        <v>143</v>
      </c>
      <c r="AW266" s="15" t="s">
        <v>37</v>
      </c>
      <c r="AX266" s="15" t="s">
        <v>83</v>
      </c>
      <c r="AY266" s="229" t="s">
        <v>136</v>
      </c>
    </row>
    <row r="267" spans="1:65" s="2" customFormat="1" ht="16.5" customHeight="1">
      <c r="A267" s="35"/>
      <c r="B267" s="36"/>
      <c r="C267" s="230" t="s">
        <v>359</v>
      </c>
      <c r="D267" s="230" t="s">
        <v>206</v>
      </c>
      <c r="E267" s="231" t="s">
        <v>360</v>
      </c>
      <c r="F267" s="232" t="s">
        <v>361</v>
      </c>
      <c r="G267" s="233" t="s">
        <v>154</v>
      </c>
      <c r="H267" s="234">
        <v>43.935000000000002</v>
      </c>
      <c r="I267" s="235"/>
      <c r="J267" s="236">
        <f>ROUND(I267*H267,2)</f>
        <v>0</v>
      </c>
      <c r="K267" s="232" t="s">
        <v>142</v>
      </c>
      <c r="L267" s="237"/>
      <c r="M267" s="238" t="s">
        <v>19</v>
      </c>
      <c r="N267" s="239" t="s">
        <v>47</v>
      </c>
      <c r="O267" s="65"/>
      <c r="P267" s="188">
        <f>O267*H267</f>
        <v>0</v>
      </c>
      <c r="Q267" s="188">
        <v>5.6120000000000003E-2</v>
      </c>
      <c r="R267" s="188">
        <f>Q267*H267</f>
        <v>2.4656322000000004</v>
      </c>
      <c r="S267" s="188">
        <v>0</v>
      </c>
      <c r="T267" s="189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190" t="s">
        <v>197</v>
      </c>
      <c r="AT267" s="190" t="s">
        <v>206</v>
      </c>
      <c r="AU267" s="190" t="s">
        <v>85</v>
      </c>
      <c r="AY267" s="18" t="s">
        <v>136</v>
      </c>
      <c r="BE267" s="191">
        <f>IF(N267="základní",J267,0)</f>
        <v>0</v>
      </c>
      <c r="BF267" s="191">
        <f>IF(N267="snížená",J267,0)</f>
        <v>0</v>
      </c>
      <c r="BG267" s="191">
        <f>IF(N267="zákl. přenesená",J267,0)</f>
        <v>0</v>
      </c>
      <c r="BH267" s="191">
        <f>IF(N267="sníž. přenesená",J267,0)</f>
        <v>0</v>
      </c>
      <c r="BI267" s="191">
        <f>IF(N267="nulová",J267,0)</f>
        <v>0</v>
      </c>
      <c r="BJ267" s="18" t="s">
        <v>83</v>
      </c>
      <c r="BK267" s="191">
        <f>ROUND(I267*H267,2)</f>
        <v>0</v>
      </c>
      <c r="BL267" s="18" t="s">
        <v>143</v>
      </c>
      <c r="BM267" s="190" t="s">
        <v>362</v>
      </c>
    </row>
    <row r="268" spans="1:65" s="13" customFormat="1" ht="11.25">
      <c r="B268" s="197"/>
      <c r="C268" s="198"/>
      <c r="D268" s="199" t="s">
        <v>147</v>
      </c>
      <c r="E268" s="200" t="s">
        <v>19</v>
      </c>
      <c r="F268" s="201" t="s">
        <v>340</v>
      </c>
      <c r="G268" s="198"/>
      <c r="H268" s="200" t="s">
        <v>19</v>
      </c>
      <c r="I268" s="202"/>
      <c r="J268" s="198"/>
      <c r="K268" s="198"/>
      <c r="L268" s="203"/>
      <c r="M268" s="204"/>
      <c r="N268" s="205"/>
      <c r="O268" s="205"/>
      <c r="P268" s="205"/>
      <c r="Q268" s="205"/>
      <c r="R268" s="205"/>
      <c r="S268" s="205"/>
      <c r="T268" s="206"/>
      <c r="AT268" s="207" t="s">
        <v>147</v>
      </c>
      <c r="AU268" s="207" t="s">
        <v>85</v>
      </c>
      <c r="AV268" s="13" t="s">
        <v>83</v>
      </c>
      <c r="AW268" s="13" t="s">
        <v>37</v>
      </c>
      <c r="AX268" s="13" t="s">
        <v>76</v>
      </c>
      <c r="AY268" s="207" t="s">
        <v>136</v>
      </c>
    </row>
    <row r="269" spans="1:65" s="14" customFormat="1" ht="11.25">
      <c r="B269" s="208"/>
      <c r="C269" s="209"/>
      <c r="D269" s="199" t="s">
        <v>147</v>
      </c>
      <c r="E269" s="210" t="s">
        <v>19</v>
      </c>
      <c r="F269" s="211" t="s">
        <v>363</v>
      </c>
      <c r="G269" s="209"/>
      <c r="H269" s="212">
        <v>43.935000000000002</v>
      </c>
      <c r="I269" s="213"/>
      <c r="J269" s="209"/>
      <c r="K269" s="209"/>
      <c r="L269" s="214"/>
      <c r="M269" s="215"/>
      <c r="N269" s="216"/>
      <c r="O269" s="216"/>
      <c r="P269" s="216"/>
      <c r="Q269" s="216"/>
      <c r="R269" s="216"/>
      <c r="S269" s="216"/>
      <c r="T269" s="217"/>
      <c r="AT269" s="218" t="s">
        <v>147</v>
      </c>
      <c r="AU269" s="218" t="s">
        <v>85</v>
      </c>
      <c r="AV269" s="14" t="s">
        <v>85</v>
      </c>
      <c r="AW269" s="14" t="s">
        <v>37</v>
      </c>
      <c r="AX269" s="14" t="s">
        <v>76</v>
      </c>
      <c r="AY269" s="218" t="s">
        <v>136</v>
      </c>
    </row>
    <row r="270" spans="1:65" s="15" customFormat="1" ht="11.25">
      <c r="B270" s="219"/>
      <c r="C270" s="220"/>
      <c r="D270" s="199" t="s">
        <v>147</v>
      </c>
      <c r="E270" s="221" t="s">
        <v>19</v>
      </c>
      <c r="F270" s="222" t="s">
        <v>151</v>
      </c>
      <c r="G270" s="220"/>
      <c r="H270" s="223">
        <v>43.935000000000002</v>
      </c>
      <c r="I270" s="224"/>
      <c r="J270" s="220"/>
      <c r="K270" s="220"/>
      <c r="L270" s="225"/>
      <c r="M270" s="226"/>
      <c r="N270" s="227"/>
      <c r="O270" s="227"/>
      <c r="P270" s="227"/>
      <c r="Q270" s="227"/>
      <c r="R270" s="227"/>
      <c r="S270" s="227"/>
      <c r="T270" s="228"/>
      <c r="AT270" s="229" t="s">
        <v>147</v>
      </c>
      <c r="AU270" s="229" t="s">
        <v>85</v>
      </c>
      <c r="AV270" s="15" t="s">
        <v>143</v>
      </c>
      <c r="AW270" s="15" t="s">
        <v>37</v>
      </c>
      <c r="AX270" s="15" t="s">
        <v>83</v>
      </c>
      <c r="AY270" s="229" t="s">
        <v>136</v>
      </c>
    </row>
    <row r="271" spans="1:65" s="2" customFormat="1" ht="16.5" customHeight="1">
      <c r="A271" s="35"/>
      <c r="B271" s="36"/>
      <c r="C271" s="179" t="s">
        <v>364</v>
      </c>
      <c r="D271" s="179" t="s">
        <v>138</v>
      </c>
      <c r="E271" s="180" t="s">
        <v>365</v>
      </c>
      <c r="F271" s="181" t="s">
        <v>366</v>
      </c>
      <c r="G271" s="182" t="s">
        <v>162</v>
      </c>
      <c r="H271" s="183">
        <v>0.83299999999999996</v>
      </c>
      <c r="I271" s="184"/>
      <c r="J271" s="185">
        <f>ROUND(I271*H271,2)</f>
        <v>0</v>
      </c>
      <c r="K271" s="181" t="s">
        <v>142</v>
      </c>
      <c r="L271" s="40"/>
      <c r="M271" s="186" t="s">
        <v>19</v>
      </c>
      <c r="N271" s="187" t="s">
        <v>47</v>
      </c>
      <c r="O271" s="65"/>
      <c r="P271" s="188">
        <f>O271*H271</f>
        <v>0</v>
      </c>
      <c r="Q271" s="188">
        <v>2.2563399999999998</v>
      </c>
      <c r="R271" s="188">
        <f>Q271*H271</f>
        <v>1.8795312199999998</v>
      </c>
      <c r="S271" s="188">
        <v>0</v>
      </c>
      <c r="T271" s="189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190" t="s">
        <v>143</v>
      </c>
      <c r="AT271" s="190" t="s">
        <v>138</v>
      </c>
      <c r="AU271" s="190" t="s">
        <v>85</v>
      </c>
      <c r="AY271" s="18" t="s">
        <v>136</v>
      </c>
      <c r="BE271" s="191">
        <f>IF(N271="základní",J271,0)</f>
        <v>0</v>
      </c>
      <c r="BF271" s="191">
        <f>IF(N271="snížená",J271,0)</f>
        <v>0</v>
      </c>
      <c r="BG271" s="191">
        <f>IF(N271="zákl. přenesená",J271,0)</f>
        <v>0</v>
      </c>
      <c r="BH271" s="191">
        <f>IF(N271="sníž. přenesená",J271,0)</f>
        <v>0</v>
      </c>
      <c r="BI271" s="191">
        <f>IF(N271="nulová",J271,0)</f>
        <v>0</v>
      </c>
      <c r="BJ271" s="18" t="s">
        <v>83</v>
      </c>
      <c r="BK271" s="191">
        <f>ROUND(I271*H271,2)</f>
        <v>0</v>
      </c>
      <c r="BL271" s="18" t="s">
        <v>143</v>
      </c>
      <c r="BM271" s="190" t="s">
        <v>367</v>
      </c>
    </row>
    <row r="272" spans="1:65" s="2" customFormat="1" ht="11.25">
      <c r="A272" s="35"/>
      <c r="B272" s="36"/>
      <c r="C272" s="37"/>
      <c r="D272" s="192" t="s">
        <v>145</v>
      </c>
      <c r="E272" s="37"/>
      <c r="F272" s="193" t="s">
        <v>368</v>
      </c>
      <c r="G272" s="37"/>
      <c r="H272" s="37"/>
      <c r="I272" s="194"/>
      <c r="J272" s="37"/>
      <c r="K272" s="37"/>
      <c r="L272" s="40"/>
      <c r="M272" s="195"/>
      <c r="N272" s="196"/>
      <c r="O272" s="65"/>
      <c r="P272" s="65"/>
      <c r="Q272" s="65"/>
      <c r="R272" s="65"/>
      <c r="S272" s="65"/>
      <c r="T272" s="66"/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T272" s="18" t="s">
        <v>145</v>
      </c>
      <c r="AU272" s="18" t="s">
        <v>85</v>
      </c>
    </row>
    <row r="273" spans="1:65" s="13" customFormat="1" ht="11.25">
      <c r="B273" s="197"/>
      <c r="C273" s="198"/>
      <c r="D273" s="199" t="s">
        <v>147</v>
      </c>
      <c r="E273" s="200" t="s">
        <v>19</v>
      </c>
      <c r="F273" s="201" t="s">
        <v>369</v>
      </c>
      <c r="G273" s="198"/>
      <c r="H273" s="200" t="s">
        <v>19</v>
      </c>
      <c r="I273" s="202"/>
      <c r="J273" s="198"/>
      <c r="K273" s="198"/>
      <c r="L273" s="203"/>
      <c r="M273" s="204"/>
      <c r="N273" s="205"/>
      <c r="O273" s="205"/>
      <c r="P273" s="205"/>
      <c r="Q273" s="205"/>
      <c r="R273" s="205"/>
      <c r="S273" s="205"/>
      <c r="T273" s="206"/>
      <c r="AT273" s="207" t="s">
        <v>147</v>
      </c>
      <c r="AU273" s="207" t="s">
        <v>85</v>
      </c>
      <c r="AV273" s="13" t="s">
        <v>83</v>
      </c>
      <c r="AW273" s="13" t="s">
        <v>37</v>
      </c>
      <c r="AX273" s="13" t="s">
        <v>76</v>
      </c>
      <c r="AY273" s="207" t="s">
        <v>136</v>
      </c>
    </row>
    <row r="274" spans="1:65" s="13" customFormat="1" ht="11.25">
      <c r="B274" s="197"/>
      <c r="C274" s="198"/>
      <c r="D274" s="199" t="s">
        <v>147</v>
      </c>
      <c r="E274" s="200" t="s">
        <v>19</v>
      </c>
      <c r="F274" s="201" t="s">
        <v>166</v>
      </c>
      <c r="G274" s="198"/>
      <c r="H274" s="200" t="s">
        <v>19</v>
      </c>
      <c r="I274" s="202"/>
      <c r="J274" s="198"/>
      <c r="K274" s="198"/>
      <c r="L274" s="203"/>
      <c r="M274" s="204"/>
      <c r="N274" s="205"/>
      <c r="O274" s="205"/>
      <c r="P274" s="205"/>
      <c r="Q274" s="205"/>
      <c r="R274" s="205"/>
      <c r="S274" s="205"/>
      <c r="T274" s="206"/>
      <c r="AT274" s="207" t="s">
        <v>147</v>
      </c>
      <c r="AU274" s="207" t="s">
        <v>85</v>
      </c>
      <c r="AV274" s="13" t="s">
        <v>83</v>
      </c>
      <c r="AW274" s="13" t="s">
        <v>37</v>
      </c>
      <c r="AX274" s="13" t="s">
        <v>76</v>
      </c>
      <c r="AY274" s="207" t="s">
        <v>136</v>
      </c>
    </row>
    <row r="275" spans="1:65" s="13" customFormat="1" ht="11.25">
      <c r="B275" s="197"/>
      <c r="C275" s="198"/>
      <c r="D275" s="199" t="s">
        <v>147</v>
      </c>
      <c r="E275" s="200" t="s">
        <v>19</v>
      </c>
      <c r="F275" s="201" t="s">
        <v>370</v>
      </c>
      <c r="G275" s="198"/>
      <c r="H275" s="200" t="s">
        <v>19</v>
      </c>
      <c r="I275" s="202"/>
      <c r="J275" s="198"/>
      <c r="K275" s="198"/>
      <c r="L275" s="203"/>
      <c r="M275" s="204"/>
      <c r="N275" s="205"/>
      <c r="O275" s="205"/>
      <c r="P275" s="205"/>
      <c r="Q275" s="205"/>
      <c r="R275" s="205"/>
      <c r="S275" s="205"/>
      <c r="T275" s="206"/>
      <c r="AT275" s="207" t="s">
        <v>147</v>
      </c>
      <c r="AU275" s="207" t="s">
        <v>85</v>
      </c>
      <c r="AV275" s="13" t="s">
        <v>83</v>
      </c>
      <c r="AW275" s="13" t="s">
        <v>37</v>
      </c>
      <c r="AX275" s="13" t="s">
        <v>76</v>
      </c>
      <c r="AY275" s="207" t="s">
        <v>136</v>
      </c>
    </row>
    <row r="276" spans="1:65" s="14" customFormat="1" ht="11.25">
      <c r="B276" s="208"/>
      <c r="C276" s="209"/>
      <c r="D276" s="199" t="s">
        <v>147</v>
      </c>
      <c r="E276" s="210" t="s">
        <v>19</v>
      </c>
      <c r="F276" s="211" t="s">
        <v>371</v>
      </c>
      <c r="G276" s="209"/>
      <c r="H276" s="212">
        <v>0.65300000000000002</v>
      </c>
      <c r="I276" s="213"/>
      <c r="J276" s="209"/>
      <c r="K276" s="209"/>
      <c r="L276" s="214"/>
      <c r="M276" s="215"/>
      <c r="N276" s="216"/>
      <c r="O276" s="216"/>
      <c r="P276" s="216"/>
      <c r="Q276" s="216"/>
      <c r="R276" s="216"/>
      <c r="S276" s="216"/>
      <c r="T276" s="217"/>
      <c r="AT276" s="218" t="s">
        <v>147</v>
      </c>
      <c r="AU276" s="218" t="s">
        <v>85</v>
      </c>
      <c r="AV276" s="14" t="s">
        <v>85</v>
      </c>
      <c r="AW276" s="14" t="s">
        <v>37</v>
      </c>
      <c r="AX276" s="14" t="s">
        <v>76</v>
      </c>
      <c r="AY276" s="218" t="s">
        <v>136</v>
      </c>
    </row>
    <row r="277" spans="1:65" s="13" customFormat="1" ht="11.25">
      <c r="B277" s="197"/>
      <c r="C277" s="198"/>
      <c r="D277" s="199" t="s">
        <v>147</v>
      </c>
      <c r="E277" s="200" t="s">
        <v>19</v>
      </c>
      <c r="F277" s="201" t="s">
        <v>372</v>
      </c>
      <c r="G277" s="198"/>
      <c r="H277" s="200" t="s">
        <v>19</v>
      </c>
      <c r="I277" s="202"/>
      <c r="J277" s="198"/>
      <c r="K277" s="198"/>
      <c r="L277" s="203"/>
      <c r="M277" s="204"/>
      <c r="N277" s="205"/>
      <c r="O277" s="205"/>
      <c r="P277" s="205"/>
      <c r="Q277" s="205"/>
      <c r="R277" s="205"/>
      <c r="S277" s="205"/>
      <c r="T277" s="206"/>
      <c r="AT277" s="207" t="s">
        <v>147</v>
      </c>
      <c r="AU277" s="207" t="s">
        <v>85</v>
      </c>
      <c r="AV277" s="13" t="s">
        <v>83</v>
      </c>
      <c r="AW277" s="13" t="s">
        <v>37</v>
      </c>
      <c r="AX277" s="13" t="s">
        <v>76</v>
      </c>
      <c r="AY277" s="207" t="s">
        <v>136</v>
      </c>
    </row>
    <row r="278" spans="1:65" s="14" customFormat="1" ht="11.25">
      <c r="B278" s="208"/>
      <c r="C278" s="209"/>
      <c r="D278" s="199" t="s">
        <v>147</v>
      </c>
      <c r="E278" s="210" t="s">
        <v>19</v>
      </c>
      <c r="F278" s="211" t="s">
        <v>373</v>
      </c>
      <c r="G278" s="209"/>
      <c r="H278" s="212">
        <v>0.18</v>
      </c>
      <c r="I278" s="213"/>
      <c r="J278" s="209"/>
      <c r="K278" s="209"/>
      <c r="L278" s="214"/>
      <c r="M278" s="215"/>
      <c r="N278" s="216"/>
      <c r="O278" s="216"/>
      <c r="P278" s="216"/>
      <c r="Q278" s="216"/>
      <c r="R278" s="216"/>
      <c r="S278" s="216"/>
      <c r="T278" s="217"/>
      <c r="AT278" s="218" t="s">
        <v>147</v>
      </c>
      <c r="AU278" s="218" t="s">
        <v>85</v>
      </c>
      <c r="AV278" s="14" t="s">
        <v>85</v>
      </c>
      <c r="AW278" s="14" t="s">
        <v>37</v>
      </c>
      <c r="AX278" s="14" t="s">
        <v>76</v>
      </c>
      <c r="AY278" s="218" t="s">
        <v>136</v>
      </c>
    </row>
    <row r="279" spans="1:65" s="15" customFormat="1" ht="11.25">
      <c r="B279" s="219"/>
      <c r="C279" s="220"/>
      <c r="D279" s="199" t="s">
        <v>147</v>
      </c>
      <c r="E279" s="221" t="s">
        <v>19</v>
      </c>
      <c r="F279" s="222" t="s">
        <v>151</v>
      </c>
      <c r="G279" s="220"/>
      <c r="H279" s="223">
        <v>0.83299999999999996</v>
      </c>
      <c r="I279" s="224"/>
      <c r="J279" s="220"/>
      <c r="K279" s="220"/>
      <c r="L279" s="225"/>
      <c r="M279" s="226"/>
      <c r="N279" s="227"/>
      <c r="O279" s="227"/>
      <c r="P279" s="227"/>
      <c r="Q279" s="227"/>
      <c r="R279" s="227"/>
      <c r="S279" s="227"/>
      <c r="T279" s="228"/>
      <c r="AT279" s="229" t="s">
        <v>147</v>
      </c>
      <c r="AU279" s="229" t="s">
        <v>85</v>
      </c>
      <c r="AV279" s="15" t="s">
        <v>143</v>
      </c>
      <c r="AW279" s="15" t="s">
        <v>37</v>
      </c>
      <c r="AX279" s="15" t="s">
        <v>83</v>
      </c>
      <c r="AY279" s="229" t="s">
        <v>136</v>
      </c>
    </row>
    <row r="280" spans="1:65" s="2" customFormat="1" ht="24.2" customHeight="1">
      <c r="A280" s="35"/>
      <c r="B280" s="36"/>
      <c r="C280" s="179" t="s">
        <v>374</v>
      </c>
      <c r="D280" s="179" t="s">
        <v>138</v>
      </c>
      <c r="E280" s="180" t="s">
        <v>375</v>
      </c>
      <c r="F280" s="181" t="s">
        <v>376</v>
      </c>
      <c r="G280" s="182" t="s">
        <v>377</v>
      </c>
      <c r="H280" s="183">
        <v>0.65</v>
      </c>
      <c r="I280" s="184"/>
      <c r="J280" s="185">
        <f>ROUND(I280*H280,2)</f>
        <v>0</v>
      </c>
      <c r="K280" s="181" t="s">
        <v>238</v>
      </c>
      <c r="L280" s="40"/>
      <c r="M280" s="186" t="s">
        <v>19</v>
      </c>
      <c r="N280" s="187" t="s">
        <v>47</v>
      </c>
      <c r="O280" s="65"/>
      <c r="P280" s="188">
        <f>O280*H280</f>
        <v>0</v>
      </c>
      <c r="Q280" s="188">
        <v>0</v>
      </c>
      <c r="R280" s="188">
        <f>Q280*H280</f>
        <v>0</v>
      </c>
      <c r="S280" s="188">
        <v>0</v>
      </c>
      <c r="T280" s="189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190" t="s">
        <v>378</v>
      </c>
      <c r="AT280" s="190" t="s">
        <v>138</v>
      </c>
      <c r="AU280" s="190" t="s">
        <v>85</v>
      </c>
      <c r="AY280" s="18" t="s">
        <v>136</v>
      </c>
      <c r="BE280" s="191">
        <f>IF(N280="základní",J280,0)</f>
        <v>0</v>
      </c>
      <c r="BF280" s="191">
        <f>IF(N280="snížená",J280,0)</f>
        <v>0</v>
      </c>
      <c r="BG280" s="191">
        <f>IF(N280="zákl. přenesená",J280,0)</f>
        <v>0</v>
      </c>
      <c r="BH280" s="191">
        <f>IF(N280="sníž. přenesená",J280,0)</f>
        <v>0</v>
      </c>
      <c r="BI280" s="191">
        <f>IF(N280="nulová",J280,0)</f>
        <v>0</v>
      </c>
      <c r="BJ280" s="18" t="s">
        <v>83</v>
      </c>
      <c r="BK280" s="191">
        <f>ROUND(I280*H280,2)</f>
        <v>0</v>
      </c>
      <c r="BL280" s="18" t="s">
        <v>378</v>
      </c>
      <c r="BM280" s="190" t="s">
        <v>379</v>
      </c>
    </row>
    <row r="281" spans="1:65" s="2" customFormat="1" ht="19.5">
      <c r="A281" s="35"/>
      <c r="B281" s="36"/>
      <c r="C281" s="37"/>
      <c r="D281" s="199" t="s">
        <v>319</v>
      </c>
      <c r="E281" s="37"/>
      <c r="F281" s="240" t="s">
        <v>380</v>
      </c>
      <c r="G281" s="37"/>
      <c r="H281" s="37"/>
      <c r="I281" s="194"/>
      <c r="J281" s="37"/>
      <c r="K281" s="37"/>
      <c r="L281" s="40"/>
      <c r="M281" s="195"/>
      <c r="N281" s="196"/>
      <c r="O281" s="65"/>
      <c r="P281" s="65"/>
      <c r="Q281" s="65"/>
      <c r="R281" s="65"/>
      <c r="S281" s="65"/>
      <c r="T281" s="66"/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T281" s="18" t="s">
        <v>319</v>
      </c>
      <c r="AU281" s="18" t="s">
        <v>85</v>
      </c>
    </row>
    <row r="282" spans="1:65" s="13" customFormat="1" ht="11.25">
      <c r="B282" s="197"/>
      <c r="C282" s="198"/>
      <c r="D282" s="199" t="s">
        <v>147</v>
      </c>
      <c r="E282" s="200" t="s">
        <v>19</v>
      </c>
      <c r="F282" s="201" t="s">
        <v>381</v>
      </c>
      <c r="G282" s="198"/>
      <c r="H282" s="200" t="s">
        <v>19</v>
      </c>
      <c r="I282" s="202"/>
      <c r="J282" s="198"/>
      <c r="K282" s="198"/>
      <c r="L282" s="203"/>
      <c r="M282" s="204"/>
      <c r="N282" s="205"/>
      <c r="O282" s="205"/>
      <c r="P282" s="205"/>
      <c r="Q282" s="205"/>
      <c r="R282" s="205"/>
      <c r="S282" s="205"/>
      <c r="T282" s="206"/>
      <c r="AT282" s="207" t="s">
        <v>147</v>
      </c>
      <c r="AU282" s="207" t="s">
        <v>85</v>
      </c>
      <c r="AV282" s="13" t="s">
        <v>83</v>
      </c>
      <c r="AW282" s="13" t="s">
        <v>37</v>
      </c>
      <c r="AX282" s="13" t="s">
        <v>76</v>
      </c>
      <c r="AY282" s="207" t="s">
        <v>136</v>
      </c>
    </row>
    <row r="283" spans="1:65" s="14" customFormat="1" ht="11.25">
      <c r="B283" s="208"/>
      <c r="C283" s="209"/>
      <c r="D283" s="199" t="s">
        <v>147</v>
      </c>
      <c r="E283" s="210" t="s">
        <v>19</v>
      </c>
      <c r="F283" s="211" t="s">
        <v>382</v>
      </c>
      <c r="G283" s="209"/>
      <c r="H283" s="212">
        <v>0.65</v>
      </c>
      <c r="I283" s="213"/>
      <c r="J283" s="209"/>
      <c r="K283" s="209"/>
      <c r="L283" s="214"/>
      <c r="M283" s="215"/>
      <c r="N283" s="216"/>
      <c r="O283" s="216"/>
      <c r="P283" s="216"/>
      <c r="Q283" s="216"/>
      <c r="R283" s="216"/>
      <c r="S283" s="216"/>
      <c r="T283" s="217"/>
      <c r="AT283" s="218" t="s">
        <v>147</v>
      </c>
      <c r="AU283" s="218" t="s">
        <v>85</v>
      </c>
      <c r="AV283" s="14" t="s">
        <v>85</v>
      </c>
      <c r="AW283" s="14" t="s">
        <v>37</v>
      </c>
      <c r="AX283" s="14" t="s">
        <v>76</v>
      </c>
      <c r="AY283" s="218" t="s">
        <v>136</v>
      </c>
    </row>
    <row r="284" spans="1:65" s="15" customFormat="1" ht="11.25">
      <c r="B284" s="219"/>
      <c r="C284" s="220"/>
      <c r="D284" s="199" t="s">
        <v>147</v>
      </c>
      <c r="E284" s="221" t="s">
        <v>19</v>
      </c>
      <c r="F284" s="222" t="s">
        <v>151</v>
      </c>
      <c r="G284" s="220"/>
      <c r="H284" s="223">
        <v>0.65</v>
      </c>
      <c r="I284" s="224"/>
      <c r="J284" s="220"/>
      <c r="K284" s="220"/>
      <c r="L284" s="225"/>
      <c r="M284" s="226"/>
      <c r="N284" s="227"/>
      <c r="O284" s="227"/>
      <c r="P284" s="227"/>
      <c r="Q284" s="227"/>
      <c r="R284" s="227"/>
      <c r="S284" s="227"/>
      <c r="T284" s="228"/>
      <c r="AT284" s="229" t="s">
        <v>147</v>
      </c>
      <c r="AU284" s="229" t="s">
        <v>85</v>
      </c>
      <c r="AV284" s="15" t="s">
        <v>143</v>
      </c>
      <c r="AW284" s="15" t="s">
        <v>37</v>
      </c>
      <c r="AX284" s="15" t="s">
        <v>83</v>
      </c>
      <c r="AY284" s="229" t="s">
        <v>136</v>
      </c>
    </row>
    <row r="285" spans="1:65" s="2" customFormat="1" ht="24.2" customHeight="1">
      <c r="A285" s="35"/>
      <c r="B285" s="36"/>
      <c r="C285" s="179" t="s">
        <v>383</v>
      </c>
      <c r="D285" s="179" t="s">
        <v>138</v>
      </c>
      <c r="E285" s="180" t="s">
        <v>384</v>
      </c>
      <c r="F285" s="181" t="s">
        <v>385</v>
      </c>
      <c r="G285" s="182" t="s">
        <v>377</v>
      </c>
      <c r="H285" s="183">
        <v>2.1749999999999998</v>
      </c>
      <c r="I285" s="184"/>
      <c r="J285" s="185">
        <f>ROUND(I285*H285,2)</f>
        <v>0</v>
      </c>
      <c r="K285" s="181" t="s">
        <v>238</v>
      </c>
      <c r="L285" s="40"/>
      <c r="M285" s="186" t="s">
        <v>19</v>
      </c>
      <c r="N285" s="187" t="s">
        <v>47</v>
      </c>
      <c r="O285" s="65"/>
      <c r="P285" s="188">
        <f>O285*H285</f>
        <v>0</v>
      </c>
      <c r="Q285" s="188">
        <v>0</v>
      </c>
      <c r="R285" s="188">
        <f>Q285*H285</f>
        <v>0</v>
      </c>
      <c r="S285" s="188">
        <v>0</v>
      </c>
      <c r="T285" s="189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190" t="s">
        <v>378</v>
      </c>
      <c r="AT285" s="190" t="s">
        <v>138</v>
      </c>
      <c r="AU285" s="190" t="s">
        <v>85</v>
      </c>
      <c r="AY285" s="18" t="s">
        <v>136</v>
      </c>
      <c r="BE285" s="191">
        <f>IF(N285="základní",J285,0)</f>
        <v>0</v>
      </c>
      <c r="BF285" s="191">
        <f>IF(N285="snížená",J285,0)</f>
        <v>0</v>
      </c>
      <c r="BG285" s="191">
        <f>IF(N285="zákl. přenesená",J285,0)</f>
        <v>0</v>
      </c>
      <c r="BH285" s="191">
        <f>IF(N285="sníž. přenesená",J285,0)</f>
        <v>0</v>
      </c>
      <c r="BI285" s="191">
        <f>IF(N285="nulová",J285,0)</f>
        <v>0</v>
      </c>
      <c r="BJ285" s="18" t="s">
        <v>83</v>
      </c>
      <c r="BK285" s="191">
        <f>ROUND(I285*H285,2)</f>
        <v>0</v>
      </c>
      <c r="BL285" s="18" t="s">
        <v>378</v>
      </c>
      <c r="BM285" s="190" t="s">
        <v>386</v>
      </c>
    </row>
    <row r="286" spans="1:65" s="2" customFormat="1" ht="19.5">
      <c r="A286" s="35"/>
      <c r="B286" s="36"/>
      <c r="C286" s="37"/>
      <c r="D286" s="199" t="s">
        <v>319</v>
      </c>
      <c r="E286" s="37"/>
      <c r="F286" s="240" t="s">
        <v>380</v>
      </c>
      <c r="G286" s="37"/>
      <c r="H286" s="37"/>
      <c r="I286" s="194"/>
      <c r="J286" s="37"/>
      <c r="K286" s="37"/>
      <c r="L286" s="40"/>
      <c r="M286" s="195"/>
      <c r="N286" s="196"/>
      <c r="O286" s="65"/>
      <c r="P286" s="65"/>
      <c r="Q286" s="65"/>
      <c r="R286" s="65"/>
      <c r="S286" s="65"/>
      <c r="T286" s="66"/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T286" s="18" t="s">
        <v>319</v>
      </c>
      <c r="AU286" s="18" t="s">
        <v>85</v>
      </c>
    </row>
    <row r="287" spans="1:65" s="13" customFormat="1" ht="11.25">
      <c r="B287" s="197"/>
      <c r="C287" s="198"/>
      <c r="D287" s="199" t="s">
        <v>147</v>
      </c>
      <c r="E287" s="200" t="s">
        <v>19</v>
      </c>
      <c r="F287" s="201" t="s">
        <v>381</v>
      </c>
      <c r="G287" s="198"/>
      <c r="H287" s="200" t="s">
        <v>19</v>
      </c>
      <c r="I287" s="202"/>
      <c r="J287" s="198"/>
      <c r="K287" s="198"/>
      <c r="L287" s="203"/>
      <c r="M287" s="204"/>
      <c r="N287" s="205"/>
      <c r="O287" s="205"/>
      <c r="P287" s="205"/>
      <c r="Q287" s="205"/>
      <c r="R287" s="205"/>
      <c r="S287" s="205"/>
      <c r="T287" s="206"/>
      <c r="AT287" s="207" t="s">
        <v>147</v>
      </c>
      <c r="AU287" s="207" t="s">
        <v>85</v>
      </c>
      <c r="AV287" s="13" t="s">
        <v>83</v>
      </c>
      <c r="AW287" s="13" t="s">
        <v>37</v>
      </c>
      <c r="AX287" s="13" t="s">
        <v>76</v>
      </c>
      <c r="AY287" s="207" t="s">
        <v>136</v>
      </c>
    </row>
    <row r="288" spans="1:65" s="14" customFormat="1" ht="11.25">
      <c r="B288" s="208"/>
      <c r="C288" s="209"/>
      <c r="D288" s="199" t="s">
        <v>147</v>
      </c>
      <c r="E288" s="210" t="s">
        <v>19</v>
      </c>
      <c r="F288" s="211" t="s">
        <v>387</v>
      </c>
      <c r="G288" s="209"/>
      <c r="H288" s="212">
        <v>2.1749999999999998</v>
      </c>
      <c r="I288" s="213"/>
      <c r="J288" s="209"/>
      <c r="K288" s="209"/>
      <c r="L288" s="214"/>
      <c r="M288" s="215"/>
      <c r="N288" s="216"/>
      <c r="O288" s="216"/>
      <c r="P288" s="216"/>
      <c r="Q288" s="216"/>
      <c r="R288" s="216"/>
      <c r="S288" s="216"/>
      <c r="T288" s="217"/>
      <c r="AT288" s="218" t="s">
        <v>147</v>
      </c>
      <c r="AU288" s="218" t="s">
        <v>85</v>
      </c>
      <c r="AV288" s="14" t="s">
        <v>85</v>
      </c>
      <c r="AW288" s="14" t="s">
        <v>37</v>
      </c>
      <c r="AX288" s="14" t="s">
        <v>76</v>
      </c>
      <c r="AY288" s="218" t="s">
        <v>136</v>
      </c>
    </row>
    <row r="289" spans="1:65" s="15" customFormat="1" ht="11.25">
      <c r="B289" s="219"/>
      <c r="C289" s="220"/>
      <c r="D289" s="199" t="s">
        <v>147</v>
      </c>
      <c r="E289" s="221" t="s">
        <v>19</v>
      </c>
      <c r="F289" s="222" t="s">
        <v>151</v>
      </c>
      <c r="G289" s="220"/>
      <c r="H289" s="223">
        <v>2.1749999999999998</v>
      </c>
      <c r="I289" s="224"/>
      <c r="J289" s="220"/>
      <c r="K289" s="220"/>
      <c r="L289" s="225"/>
      <c r="M289" s="226"/>
      <c r="N289" s="227"/>
      <c r="O289" s="227"/>
      <c r="P289" s="227"/>
      <c r="Q289" s="227"/>
      <c r="R289" s="227"/>
      <c r="S289" s="227"/>
      <c r="T289" s="228"/>
      <c r="AT289" s="229" t="s">
        <v>147</v>
      </c>
      <c r="AU289" s="229" t="s">
        <v>85</v>
      </c>
      <c r="AV289" s="15" t="s">
        <v>143</v>
      </c>
      <c r="AW289" s="15" t="s">
        <v>37</v>
      </c>
      <c r="AX289" s="15" t="s">
        <v>83</v>
      </c>
      <c r="AY289" s="229" t="s">
        <v>136</v>
      </c>
    </row>
    <row r="290" spans="1:65" s="12" customFormat="1" ht="22.9" customHeight="1">
      <c r="B290" s="163"/>
      <c r="C290" s="164"/>
      <c r="D290" s="165" t="s">
        <v>75</v>
      </c>
      <c r="E290" s="177" t="s">
        <v>388</v>
      </c>
      <c r="F290" s="177" t="s">
        <v>389</v>
      </c>
      <c r="G290" s="164"/>
      <c r="H290" s="164"/>
      <c r="I290" s="167"/>
      <c r="J290" s="178">
        <f>BK290</f>
        <v>0</v>
      </c>
      <c r="K290" s="164"/>
      <c r="L290" s="169"/>
      <c r="M290" s="170"/>
      <c r="N290" s="171"/>
      <c r="O290" s="171"/>
      <c r="P290" s="172">
        <f>SUM(P291:P307)</f>
        <v>0</v>
      </c>
      <c r="Q290" s="171"/>
      <c r="R290" s="172">
        <f>SUM(R291:R307)</f>
        <v>0</v>
      </c>
      <c r="S290" s="171"/>
      <c r="T290" s="173">
        <f>SUM(T291:T307)</f>
        <v>0</v>
      </c>
      <c r="AR290" s="174" t="s">
        <v>83</v>
      </c>
      <c r="AT290" s="175" t="s">
        <v>75</v>
      </c>
      <c r="AU290" s="175" t="s">
        <v>83</v>
      </c>
      <c r="AY290" s="174" t="s">
        <v>136</v>
      </c>
      <c r="BK290" s="176">
        <f>SUM(BK291:BK307)</f>
        <v>0</v>
      </c>
    </row>
    <row r="291" spans="1:65" s="2" customFormat="1" ht="24.2" customHeight="1">
      <c r="A291" s="35"/>
      <c r="B291" s="36"/>
      <c r="C291" s="179" t="s">
        <v>390</v>
      </c>
      <c r="D291" s="179" t="s">
        <v>138</v>
      </c>
      <c r="E291" s="180" t="s">
        <v>391</v>
      </c>
      <c r="F291" s="181" t="s">
        <v>392</v>
      </c>
      <c r="G291" s="182" t="s">
        <v>183</v>
      </c>
      <c r="H291" s="183">
        <v>5.2809999999999997</v>
      </c>
      <c r="I291" s="184"/>
      <c r="J291" s="185">
        <f>ROUND(I291*H291,2)</f>
        <v>0</v>
      </c>
      <c r="K291" s="181" t="s">
        <v>142</v>
      </c>
      <c r="L291" s="40"/>
      <c r="M291" s="186" t="s">
        <v>19</v>
      </c>
      <c r="N291" s="187" t="s">
        <v>47</v>
      </c>
      <c r="O291" s="65"/>
      <c r="P291" s="188">
        <f>O291*H291</f>
        <v>0</v>
      </c>
      <c r="Q291" s="188">
        <v>0</v>
      </c>
      <c r="R291" s="188">
        <f>Q291*H291</f>
        <v>0</v>
      </c>
      <c r="S291" s="188">
        <v>0</v>
      </c>
      <c r="T291" s="189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190" t="s">
        <v>143</v>
      </c>
      <c r="AT291" s="190" t="s">
        <v>138</v>
      </c>
      <c r="AU291" s="190" t="s">
        <v>85</v>
      </c>
      <c r="AY291" s="18" t="s">
        <v>136</v>
      </c>
      <c r="BE291" s="191">
        <f>IF(N291="základní",J291,0)</f>
        <v>0</v>
      </c>
      <c r="BF291" s="191">
        <f>IF(N291="snížená",J291,0)</f>
        <v>0</v>
      </c>
      <c r="BG291" s="191">
        <f>IF(N291="zákl. přenesená",J291,0)</f>
        <v>0</v>
      </c>
      <c r="BH291" s="191">
        <f>IF(N291="sníž. přenesená",J291,0)</f>
        <v>0</v>
      </c>
      <c r="BI291" s="191">
        <f>IF(N291="nulová",J291,0)</f>
        <v>0</v>
      </c>
      <c r="BJ291" s="18" t="s">
        <v>83</v>
      </c>
      <c r="BK291" s="191">
        <f>ROUND(I291*H291,2)</f>
        <v>0</v>
      </c>
      <c r="BL291" s="18" t="s">
        <v>143</v>
      </c>
      <c r="BM291" s="190" t="s">
        <v>393</v>
      </c>
    </row>
    <row r="292" spans="1:65" s="2" customFormat="1" ht="11.25">
      <c r="A292" s="35"/>
      <c r="B292" s="36"/>
      <c r="C292" s="37"/>
      <c r="D292" s="192" t="s">
        <v>145</v>
      </c>
      <c r="E292" s="37"/>
      <c r="F292" s="193" t="s">
        <v>394</v>
      </c>
      <c r="G292" s="37"/>
      <c r="H292" s="37"/>
      <c r="I292" s="194"/>
      <c r="J292" s="37"/>
      <c r="K292" s="37"/>
      <c r="L292" s="40"/>
      <c r="M292" s="195"/>
      <c r="N292" s="196"/>
      <c r="O292" s="65"/>
      <c r="P292" s="65"/>
      <c r="Q292" s="65"/>
      <c r="R292" s="65"/>
      <c r="S292" s="65"/>
      <c r="T292" s="66"/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T292" s="18" t="s">
        <v>145</v>
      </c>
      <c r="AU292" s="18" t="s">
        <v>85</v>
      </c>
    </row>
    <row r="293" spans="1:65" s="13" customFormat="1" ht="11.25">
      <c r="B293" s="197"/>
      <c r="C293" s="198"/>
      <c r="D293" s="199" t="s">
        <v>147</v>
      </c>
      <c r="E293" s="200" t="s">
        <v>19</v>
      </c>
      <c r="F293" s="201" t="s">
        <v>395</v>
      </c>
      <c r="G293" s="198"/>
      <c r="H293" s="200" t="s">
        <v>19</v>
      </c>
      <c r="I293" s="202"/>
      <c r="J293" s="198"/>
      <c r="K293" s="198"/>
      <c r="L293" s="203"/>
      <c r="M293" s="204"/>
      <c r="N293" s="205"/>
      <c r="O293" s="205"/>
      <c r="P293" s="205"/>
      <c r="Q293" s="205"/>
      <c r="R293" s="205"/>
      <c r="S293" s="205"/>
      <c r="T293" s="206"/>
      <c r="AT293" s="207" t="s">
        <v>147</v>
      </c>
      <c r="AU293" s="207" t="s">
        <v>85</v>
      </c>
      <c r="AV293" s="13" t="s">
        <v>83</v>
      </c>
      <c r="AW293" s="13" t="s">
        <v>37</v>
      </c>
      <c r="AX293" s="13" t="s">
        <v>76</v>
      </c>
      <c r="AY293" s="207" t="s">
        <v>136</v>
      </c>
    </row>
    <row r="294" spans="1:65" s="14" customFormat="1" ht="11.25">
      <c r="B294" s="208"/>
      <c r="C294" s="209"/>
      <c r="D294" s="199" t="s">
        <v>147</v>
      </c>
      <c r="E294" s="210" t="s">
        <v>19</v>
      </c>
      <c r="F294" s="211" t="s">
        <v>396</v>
      </c>
      <c r="G294" s="209"/>
      <c r="H294" s="212">
        <v>2.86</v>
      </c>
      <c r="I294" s="213"/>
      <c r="J294" s="209"/>
      <c r="K294" s="209"/>
      <c r="L294" s="214"/>
      <c r="M294" s="215"/>
      <c r="N294" s="216"/>
      <c r="O294" s="216"/>
      <c r="P294" s="216"/>
      <c r="Q294" s="216"/>
      <c r="R294" s="216"/>
      <c r="S294" s="216"/>
      <c r="T294" s="217"/>
      <c r="AT294" s="218" t="s">
        <v>147</v>
      </c>
      <c r="AU294" s="218" t="s">
        <v>85</v>
      </c>
      <c r="AV294" s="14" t="s">
        <v>85</v>
      </c>
      <c r="AW294" s="14" t="s">
        <v>37</v>
      </c>
      <c r="AX294" s="14" t="s">
        <v>76</v>
      </c>
      <c r="AY294" s="218" t="s">
        <v>136</v>
      </c>
    </row>
    <row r="295" spans="1:65" s="14" customFormat="1" ht="11.25">
      <c r="B295" s="208"/>
      <c r="C295" s="209"/>
      <c r="D295" s="199" t="s">
        <v>147</v>
      </c>
      <c r="E295" s="210" t="s">
        <v>19</v>
      </c>
      <c r="F295" s="211" t="s">
        <v>397</v>
      </c>
      <c r="G295" s="209"/>
      <c r="H295" s="212">
        <v>1.845</v>
      </c>
      <c r="I295" s="213"/>
      <c r="J295" s="209"/>
      <c r="K295" s="209"/>
      <c r="L295" s="214"/>
      <c r="M295" s="215"/>
      <c r="N295" s="216"/>
      <c r="O295" s="216"/>
      <c r="P295" s="216"/>
      <c r="Q295" s="216"/>
      <c r="R295" s="216"/>
      <c r="S295" s="216"/>
      <c r="T295" s="217"/>
      <c r="AT295" s="218" t="s">
        <v>147</v>
      </c>
      <c r="AU295" s="218" t="s">
        <v>85</v>
      </c>
      <c r="AV295" s="14" t="s">
        <v>85</v>
      </c>
      <c r="AW295" s="14" t="s">
        <v>37</v>
      </c>
      <c r="AX295" s="14" t="s">
        <v>76</v>
      </c>
      <c r="AY295" s="218" t="s">
        <v>136</v>
      </c>
    </row>
    <row r="296" spans="1:65" s="14" customFormat="1" ht="11.25">
      <c r="B296" s="208"/>
      <c r="C296" s="209"/>
      <c r="D296" s="199" t="s">
        <v>147</v>
      </c>
      <c r="E296" s="210" t="s">
        <v>19</v>
      </c>
      <c r="F296" s="211" t="s">
        <v>398</v>
      </c>
      <c r="G296" s="209"/>
      <c r="H296" s="212">
        <v>0.57599999999999996</v>
      </c>
      <c r="I296" s="213"/>
      <c r="J296" s="209"/>
      <c r="K296" s="209"/>
      <c r="L296" s="214"/>
      <c r="M296" s="215"/>
      <c r="N296" s="216"/>
      <c r="O296" s="216"/>
      <c r="P296" s="216"/>
      <c r="Q296" s="216"/>
      <c r="R296" s="216"/>
      <c r="S296" s="216"/>
      <c r="T296" s="217"/>
      <c r="AT296" s="218" t="s">
        <v>147</v>
      </c>
      <c r="AU296" s="218" t="s">
        <v>85</v>
      </c>
      <c r="AV296" s="14" t="s">
        <v>85</v>
      </c>
      <c r="AW296" s="14" t="s">
        <v>37</v>
      </c>
      <c r="AX296" s="14" t="s">
        <v>76</v>
      </c>
      <c r="AY296" s="218" t="s">
        <v>136</v>
      </c>
    </row>
    <row r="297" spans="1:65" s="15" customFormat="1" ht="11.25">
      <c r="B297" s="219"/>
      <c r="C297" s="220"/>
      <c r="D297" s="199" t="s">
        <v>147</v>
      </c>
      <c r="E297" s="221" t="s">
        <v>19</v>
      </c>
      <c r="F297" s="222" t="s">
        <v>151</v>
      </c>
      <c r="G297" s="220"/>
      <c r="H297" s="223">
        <v>5.2809999999999997</v>
      </c>
      <c r="I297" s="224"/>
      <c r="J297" s="220"/>
      <c r="K297" s="220"/>
      <c r="L297" s="225"/>
      <c r="M297" s="226"/>
      <c r="N297" s="227"/>
      <c r="O297" s="227"/>
      <c r="P297" s="227"/>
      <c r="Q297" s="227"/>
      <c r="R297" s="227"/>
      <c r="S297" s="227"/>
      <c r="T297" s="228"/>
      <c r="AT297" s="229" t="s">
        <v>147</v>
      </c>
      <c r="AU297" s="229" t="s">
        <v>85</v>
      </c>
      <c r="AV297" s="15" t="s">
        <v>143</v>
      </c>
      <c r="AW297" s="15" t="s">
        <v>37</v>
      </c>
      <c r="AX297" s="15" t="s">
        <v>83</v>
      </c>
      <c r="AY297" s="229" t="s">
        <v>136</v>
      </c>
    </row>
    <row r="298" spans="1:65" s="2" customFormat="1" ht="24.2" customHeight="1">
      <c r="A298" s="35"/>
      <c r="B298" s="36"/>
      <c r="C298" s="179" t="s">
        <v>399</v>
      </c>
      <c r="D298" s="179" t="s">
        <v>138</v>
      </c>
      <c r="E298" s="180" t="s">
        <v>400</v>
      </c>
      <c r="F298" s="181" t="s">
        <v>401</v>
      </c>
      <c r="G298" s="182" t="s">
        <v>183</v>
      </c>
      <c r="H298" s="183">
        <v>105.62</v>
      </c>
      <c r="I298" s="184"/>
      <c r="J298" s="185">
        <f>ROUND(I298*H298,2)</f>
        <v>0</v>
      </c>
      <c r="K298" s="181" t="s">
        <v>142</v>
      </c>
      <c r="L298" s="40"/>
      <c r="M298" s="186" t="s">
        <v>19</v>
      </c>
      <c r="N298" s="187" t="s">
        <v>47</v>
      </c>
      <c r="O298" s="65"/>
      <c r="P298" s="188">
        <f>O298*H298</f>
        <v>0</v>
      </c>
      <c r="Q298" s="188">
        <v>0</v>
      </c>
      <c r="R298" s="188">
        <f>Q298*H298</f>
        <v>0</v>
      </c>
      <c r="S298" s="188">
        <v>0</v>
      </c>
      <c r="T298" s="189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190" t="s">
        <v>143</v>
      </c>
      <c r="AT298" s="190" t="s">
        <v>138</v>
      </c>
      <c r="AU298" s="190" t="s">
        <v>85</v>
      </c>
      <c r="AY298" s="18" t="s">
        <v>136</v>
      </c>
      <c r="BE298" s="191">
        <f>IF(N298="základní",J298,0)</f>
        <v>0</v>
      </c>
      <c r="BF298" s="191">
        <f>IF(N298="snížená",J298,0)</f>
        <v>0</v>
      </c>
      <c r="BG298" s="191">
        <f>IF(N298="zákl. přenesená",J298,0)</f>
        <v>0</v>
      </c>
      <c r="BH298" s="191">
        <f>IF(N298="sníž. přenesená",J298,0)</f>
        <v>0</v>
      </c>
      <c r="BI298" s="191">
        <f>IF(N298="nulová",J298,0)</f>
        <v>0</v>
      </c>
      <c r="BJ298" s="18" t="s">
        <v>83</v>
      </c>
      <c r="BK298" s="191">
        <f>ROUND(I298*H298,2)</f>
        <v>0</v>
      </c>
      <c r="BL298" s="18" t="s">
        <v>143</v>
      </c>
      <c r="BM298" s="190" t="s">
        <v>402</v>
      </c>
    </row>
    <row r="299" spans="1:65" s="2" customFormat="1" ht="11.25">
      <c r="A299" s="35"/>
      <c r="B299" s="36"/>
      <c r="C299" s="37"/>
      <c r="D299" s="192" t="s">
        <v>145</v>
      </c>
      <c r="E299" s="37"/>
      <c r="F299" s="193" t="s">
        <v>403</v>
      </c>
      <c r="G299" s="37"/>
      <c r="H299" s="37"/>
      <c r="I299" s="194"/>
      <c r="J299" s="37"/>
      <c r="K299" s="37"/>
      <c r="L299" s="40"/>
      <c r="M299" s="195"/>
      <c r="N299" s="196"/>
      <c r="O299" s="65"/>
      <c r="P299" s="65"/>
      <c r="Q299" s="65"/>
      <c r="R299" s="65"/>
      <c r="S299" s="65"/>
      <c r="T299" s="66"/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T299" s="18" t="s">
        <v>145</v>
      </c>
      <c r="AU299" s="18" t="s">
        <v>85</v>
      </c>
    </row>
    <row r="300" spans="1:65" s="13" customFormat="1" ht="11.25">
      <c r="B300" s="197"/>
      <c r="C300" s="198"/>
      <c r="D300" s="199" t="s">
        <v>147</v>
      </c>
      <c r="E300" s="200" t="s">
        <v>19</v>
      </c>
      <c r="F300" s="201" t="s">
        <v>404</v>
      </c>
      <c r="G300" s="198"/>
      <c r="H300" s="200" t="s">
        <v>19</v>
      </c>
      <c r="I300" s="202"/>
      <c r="J300" s="198"/>
      <c r="K300" s="198"/>
      <c r="L300" s="203"/>
      <c r="M300" s="204"/>
      <c r="N300" s="205"/>
      <c r="O300" s="205"/>
      <c r="P300" s="205"/>
      <c r="Q300" s="205"/>
      <c r="R300" s="205"/>
      <c r="S300" s="205"/>
      <c r="T300" s="206"/>
      <c r="AT300" s="207" t="s">
        <v>147</v>
      </c>
      <c r="AU300" s="207" t="s">
        <v>85</v>
      </c>
      <c r="AV300" s="13" t="s">
        <v>83</v>
      </c>
      <c r="AW300" s="13" t="s">
        <v>37</v>
      </c>
      <c r="AX300" s="13" t="s">
        <v>76</v>
      </c>
      <c r="AY300" s="207" t="s">
        <v>136</v>
      </c>
    </row>
    <row r="301" spans="1:65" s="14" customFormat="1" ht="11.25">
      <c r="B301" s="208"/>
      <c r="C301" s="209"/>
      <c r="D301" s="199" t="s">
        <v>147</v>
      </c>
      <c r="E301" s="210" t="s">
        <v>19</v>
      </c>
      <c r="F301" s="211" t="s">
        <v>405</v>
      </c>
      <c r="G301" s="209"/>
      <c r="H301" s="212">
        <v>105.62</v>
      </c>
      <c r="I301" s="213"/>
      <c r="J301" s="209"/>
      <c r="K301" s="209"/>
      <c r="L301" s="214"/>
      <c r="M301" s="215"/>
      <c r="N301" s="216"/>
      <c r="O301" s="216"/>
      <c r="P301" s="216"/>
      <c r="Q301" s="216"/>
      <c r="R301" s="216"/>
      <c r="S301" s="216"/>
      <c r="T301" s="217"/>
      <c r="AT301" s="218" t="s">
        <v>147</v>
      </c>
      <c r="AU301" s="218" t="s">
        <v>85</v>
      </c>
      <c r="AV301" s="14" t="s">
        <v>85</v>
      </c>
      <c r="AW301" s="14" t="s">
        <v>37</v>
      </c>
      <c r="AX301" s="14" t="s">
        <v>76</v>
      </c>
      <c r="AY301" s="218" t="s">
        <v>136</v>
      </c>
    </row>
    <row r="302" spans="1:65" s="15" customFormat="1" ht="11.25">
      <c r="B302" s="219"/>
      <c r="C302" s="220"/>
      <c r="D302" s="199" t="s">
        <v>147</v>
      </c>
      <c r="E302" s="221" t="s">
        <v>19</v>
      </c>
      <c r="F302" s="222" t="s">
        <v>151</v>
      </c>
      <c r="G302" s="220"/>
      <c r="H302" s="223">
        <v>105.62</v>
      </c>
      <c r="I302" s="224"/>
      <c r="J302" s="220"/>
      <c r="K302" s="220"/>
      <c r="L302" s="225"/>
      <c r="M302" s="226"/>
      <c r="N302" s="227"/>
      <c r="O302" s="227"/>
      <c r="P302" s="227"/>
      <c r="Q302" s="227"/>
      <c r="R302" s="227"/>
      <c r="S302" s="227"/>
      <c r="T302" s="228"/>
      <c r="AT302" s="229" t="s">
        <v>147</v>
      </c>
      <c r="AU302" s="229" t="s">
        <v>85</v>
      </c>
      <c r="AV302" s="15" t="s">
        <v>143</v>
      </c>
      <c r="AW302" s="15" t="s">
        <v>37</v>
      </c>
      <c r="AX302" s="15" t="s">
        <v>83</v>
      </c>
      <c r="AY302" s="229" t="s">
        <v>136</v>
      </c>
    </row>
    <row r="303" spans="1:65" s="2" customFormat="1" ht="24.2" customHeight="1">
      <c r="A303" s="35"/>
      <c r="B303" s="36"/>
      <c r="C303" s="179" t="s">
        <v>406</v>
      </c>
      <c r="D303" s="179" t="s">
        <v>138</v>
      </c>
      <c r="E303" s="180" t="s">
        <v>407</v>
      </c>
      <c r="F303" s="181" t="s">
        <v>408</v>
      </c>
      <c r="G303" s="182" t="s">
        <v>183</v>
      </c>
      <c r="H303" s="183">
        <v>5.2809999999999997</v>
      </c>
      <c r="I303" s="184"/>
      <c r="J303" s="185">
        <f>ROUND(I303*H303,2)</f>
        <v>0</v>
      </c>
      <c r="K303" s="181" t="s">
        <v>142</v>
      </c>
      <c r="L303" s="40"/>
      <c r="M303" s="186" t="s">
        <v>19</v>
      </c>
      <c r="N303" s="187" t="s">
        <v>47</v>
      </c>
      <c r="O303" s="65"/>
      <c r="P303" s="188">
        <f>O303*H303</f>
        <v>0</v>
      </c>
      <c r="Q303" s="188">
        <v>0</v>
      </c>
      <c r="R303" s="188">
        <f>Q303*H303</f>
        <v>0</v>
      </c>
      <c r="S303" s="188">
        <v>0</v>
      </c>
      <c r="T303" s="189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190" t="s">
        <v>143</v>
      </c>
      <c r="AT303" s="190" t="s">
        <v>138</v>
      </c>
      <c r="AU303" s="190" t="s">
        <v>85</v>
      </c>
      <c r="AY303" s="18" t="s">
        <v>136</v>
      </c>
      <c r="BE303" s="191">
        <f>IF(N303="základní",J303,0)</f>
        <v>0</v>
      </c>
      <c r="BF303" s="191">
        <f>IF(N303="snížená",J303,0)</f>
        <v>0</v>
      </c>
      <c r="BG303" s="191">
        <f>IF(N303="zákl. přenesená",J303,0)</f>
        <v>0</v>
      </c>
      <c r="BH303" s="191">
        <f>IF(N303="sníž. přenesená",J303,0)</f>
        <v>0</v>
      </c>
      <c r="BI303" s="191">
        <f>IF(N303="nulová",J303,0)</f>
        <v>0</v>
      </c>
      <c r="BJ303" s="18" t="s">
        <v>83</v>
      </c>
      <c r="BK303" s="191">
        <f>ROUND(I303*H303,2)</f>
        <v>0</v>
      </c>
      <c r="BL303" s="18" t="s">
        <v>143</v>
      </c>
      <c r="BM303" s="190" t="s">
        <v>409</v>
      </c>
    </row>
    <row r="304" spans="1:65" s="2" customFormat="1" ht="11.25">
      <c r="A304" s="35"/>
      <c r="B304" s="36"/>
      <c r="C304" s="37"/>
      <c r="D304" s="192" t="s">
        <v>145</v>
      </c>
      <c r="E304" s="37"/>
      <c r="F304" s="193" t="s">
        <v>410</v>
      </c>
      <c r="G304" s="37"/>
      <c r="H304" s="37"/>
      <c r="I304" s="194"/>
      <c r="J304" s="37"/>
      <c r="K304" s="37"/>
      <c r="L304" s="40"/>
      <c r="M304" s="195"/>
      <c r="N304" s="196"/>
      <c r="O304" s="65"/>
      <c r="P304" s="65"/>
      <c r="Q304" s="65"/>
      <c r="R304" s="65"/>
      <c r="S304" s="65"/>
      <c r="T304" s="66"/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T304" s="18" t="s">
        <v>145</v>
      </c>
      <c r="AU304" s="18" t="s">
        <v>85</v>
      </c>
    </row>
    <row r="305" spans="1:65" s="13" customFormat="1" ht="11.25">
      <c r="B305" s="197"/>
      <c r="C305" s="198"/>
      <c r="D305" s="199" t="s">
        <v>147</v>
      </c>
      <c r="E305" s="200" t="s">
        <v>19</v>
      </c>
      <c r="F305" s="201" t="s">
        <v>411</v>
      </c>
      <c r="G305" s="198"/>
      <c r="H305" s="200" t="s">
        <v>19</v>
      </c>
      <c r="I305" s="202"/>
      <c r="J305" s="198"/>
      <c r="K305" s="198"/>
      <c r="L305" s="203"/>
      <c r="M305" s="204"/>
      <c r="N305" s="205"/>
      <c r="O305" s="205"/>
      <c r="P305" s="205"/>
      <c r="Q305" s="205"/>
      <c r="R305" s="205"/>
      <c r="S305" s="205"/>
      <c r="T305" s="206"/>
      <c r="AT305" s="207" t="s">
        <v>147</v>
      </c>
      <c r="AU305" s="207" t="s">
        <v>85</v>
      </c>
      <c r="AV305" s="13" t="s">
        <v>83</v>
      </c>
      <c r="AW305" s="13" t="s">
        <v>37</v>
      </c>
      <c r="AX305" s="13" t="s">
        <v>76</v>
      </c>
      <c r="AY305" s="207" t="s">
        <v>136</v>
      </c>
    </row>
    <row r="306" spans="1:65" s="14" customFormat="1" ht="11.25">
      <c r="B306" s="208"/>
      <c r="C306" s="209"/>
      <c r="D306" s="199" t="s">
        <v>147</v>
      </c>
      <c r="E306" s="210" t="s">
        <v>19</v>
      </c>
      <c r="F306" s="211" t="s">
        <v>412</v>
      </c>
      <c r="G306" s="209"/>
      <c r="H306" s="212">
        <v>5.2809999999999997</v>
      </c>
      <c r="I306" s="213"/>
      <c r="J306" s="209"/>
      <c r="K306" s="209"/>
      <c r="L306" s="214"/>
      <c r="M306" s="215"/>
      <c r="N306" s="216"/>
      <c r="O306" s="216"/>
      <c r="P306" s="216"/>
      <c r="Q306" s="216"/>
      <c r="R306" s="216"/>
      <c r="S306" s="216"/>
      <c r="T306" s="217"/>
      <c r="AT306" s="218" t="s">
        <v>147</v>
      </c>
      <c r="AU306" s="218" t="s">
        <v>85</v>
      </c>
      <c r="AV306" s="14" t="s">
        <v>85</v>
      </c>
      <c r="AW306" s="14" t="s">
        <v>37</v>
      </c>
      <c r="AX306" s="14" t="s">
        <v>76</v>
      </c>
      <c r="AY306" s="218" t="s">
        <v>136</v>
      </c>
    </row>
    <row r="307" spans="1:65" s="15" customFormat="1" ht="11.25">
      <c r="B307" s="219"/>
      <c r="C307" s="220"/>
      <c r="D307" s="199" t="s">
        <v>147</v>
      </c>
      <c r="E307" s="221" t="s">
        <v>19</v>
      </c>
      <c r="F307" s="222" t="s">
        <v>151</v>
      </c>
      <c r="G307" s="220"/>
      <c r="H307" s="223">
        <v>5.2809999999999997</v>
      </c>
      <c r="I307" s="224"/>
      <c r="J307" s="220"/>
      <c r="K307" s="220"/>
      <c r="L307" s="225"/>
      <c r="M307" s="226"/>
      <c r="N307" s="227"/>
      <c r="O307" s="227"/>
      <c r="P307" s="227"/>
      <c r="Q307" s="227"/>
      <c r="R307" s="227"/>
      <c r="S307" s="227"/>
      <c r="T307" s="228"/>
      <c r="AT307" s="229" t="s">
        <v>147</v>
      </c>
      <c r="AU307" s="229" t="s">
        <v>85</v>
      </c>
      <c r="AV307" s="15" t="s">
        <v>143</v>
      </c>
      <c r="AW307" s="15" t="s">
        <v>37</v>
      </c>
      <c r="AX307" s="15" t="s">
        <v>83</v>
      </c>
      <c r="AY307" s="229" t="s">
        <v>136</v>
      </c>
    </row>
    <row r="308" spans="1:65" s="12" customFormat="1" ht="22.9" customHeight="1">
      <c r="B308" s="163"/>
      <c r="C308" s="164"/>
      <c r="D308" s="165" t="s">
        <v>75</v>
      </c>
      <c r="E308" s="177" t="s">
        <v>413</v>
      </c>
      <c r="F308" s="177" t="s">
        <v>414</v>
      </c>
      <c r="G308" s="164"/>
      <c r="H308" s="164"/>
      <c r="I308" s="167"/>
      <c r="J308" s="178">
        <f>BK308</f>
        <v>0</v>
      </c>
      <c r="K308" s="164"/>
      <c r="L308" s="169"/>
      <c r="M308" s="170"/>
      <c r="N308" s="171"/>
      <c r="O308" s="171"/>
      <c r="P308" s="172">
        <f>SUM(P309:P310)</f>
        <v>0</v>
      </c>
      <c r="Q308" s="171"/>
      <c r="R308" s="172">
        <f>SUM(R309:R310)</f>
        <v>0</v>
      </c>
      <c r="S308" s="171"/>
      <c r="T308" s="173">
        <f>SUM(T309:T310)</f>
        <v>0</v>
      </c>
      <c r="AR308" s="174" t="s">
        <v>83</v>
      </c>
      <c r="AT308" s="175" t="s">
        <v>75</v>
      </c>
      <c r="AU308" s="175" t="s">
        <v>83</v>
      </c>
      <c r="AY308" s="174" t="s">
        <v>136</v>
      </c>
      <c r="BK308" s="176">
        <f>SUM(BK309:BK310)</f>
        <v>0</v>
      </c>
    </row>
    <row r="309" spans="1:65" s="2" customFormat="1" ht="24.2" customHeight="1">
      <c r="A309" s="35"/>
      <c r="B309" s="36"/>
      <c r="C309" s="179" t="s">
        <v>415</v>
      </c>
      <c r="D309" s="179" t="s">
        <v>138</v>
      </c>
      <c r="E309" s="180" t="s">
        <v>416</v>
      </c>
      <c r="F309" s="181" t="s">
        <v>417</v>
      </c>
      <c r="G309" s="182" t="s">
        <v>183</v>
      </c>
      <c r="H309" s="183">
        <v>82.682000000000002</v>
      </c>
      <c r="I309" s="184"/>
      <c r="J309" s="185">
        <f>ROUND(I309*H309,2)</f>
        <v>0</v>
      </c>
      <c r="K309" s="181" t="s">
        <v>142</v>
      </c>
      <c r="L309" s="40"/>
      <c r="M309" s="186" t="s">
        <v>19</v>
      </c>
      <c r="N309" s="187" t="s">
        <v>47</v>
      </c>
      <c r="O309" s="65"/>
      <c r="P309" s="188">
        <f>O309*H309</f>
        <v>0</v>
      </c>
      <c r="Q309" s="188">
        <v>0</v>
      </c>
      <c r="R309" s="188">
        <f>Q309*H309</f>
        <v>0</v>
      </c>
      <c r="S309" s="188">
        <v>0</v>
      </c>
      <c r="T309" s="189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190" t="s">
        <v>143</v>
      </c>
      <c r="AT309" s="190" t="s">
        <v>138</v>
      </c>
      <c r="AU309" s="190" t="s">
        <v>85</v>
      </c>
      <c r="AY309" s="18" t="s">
        <v>136</v>
      </c>
      <c r="BE309" s="191">
        <f>IF(N309="základní",J309,0)</f>
        <v>0</v>
      </c>
      <c r="BF309" s="191">
        <f>IF(N309="snížená",J309,0)</f>
        <v>0</v>
      </c>
      <c r="BG309" s="191">
        <f>IF(N309="zákl. přenesená",J309,0)</f>
        <v>0</v>
      </c>
      <c r="BH309" s="191">
        <f>IF(N309="sníž. přenesená",J309,0)</f>
        <v>0</v>
      </c>
      <c r="BI309" s="191">
        <f>IF(N309="nulová",J309,0)</f>
        <v>0</v>
      </c>
      <c r="BJ309" s="18" t="s">
        <v>83</v>
      </c>
      <c r="BK309" s="191">
        <f>ROUND(I309*H309,2)</f>
        <v>0</v>
      </c>
      <c r="BL309" s="18" t="s">
        <v>143</v>
      </c>
      <c r="BM309" s="190" t="s">
        <v>418</v>
      </c>
    </row>
    <row r="310" spans="1:65" s="2" customFormat="1" ht="11.25">
      <c r="A310" s="35"/>
      <c r="B310" s="36"/>
      <c r="C310" s="37"/>
      <c r="D310" s="192" t="s">
        <v>145</v>
      </c>
      <c r="E310" s="37"/>
      <c r="F310" s="193" t="s">
        <v>419</v>
      </c>
      <c r="G310" s="37"/>
      <c r="H310" s="37"/>
      <c r="I310" s="194"/>
      <c r="J310" s="37"/>
      <c r="K310" s="37"/>
      <c r="L310" s="40"/>
      <c r="M310" s="241"/>
      <c r="N310" s="242"/>
      <c r="O310" s="243"/>
      <c r="P310" s="243"/>
      <c r="Q310" s="243"/>
      <c r="R310" s="243"/>
      <c r="S310" s="243"/>
      <c r="T310" s="244"/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T310" s="18" t="s">
        <v>145</v>
      </c>
      <c r="AU310" s="18" t="s">
        <v>85</v>
      </c>
    </row>
    <row r="311" spans="1:65" s="2" customFormat="1" ht="6.95" customHeight="1">
      <c r="A311" s="35"/>
      <c r="B311" s="48"/>
      <c r="C311" s="49"/>
      <c r="D311" s="49"/>
      <c r="E311" s="49"/>
      <c r="F311" s="49"/>
      <c r="G311" s="49"/>
      <c r="H311" s="49"/>
      <c r="I311" s="49"/>
      <c r="J311" s="49"/>
      <c r="K311" s="49"/>
      <c r="L311" s="40"/>
      <c r="M311" s="35"/>
      <c r="O311" s="35"/>
      <c r="P311" s="35"/>
      <c r="Q311" s="35"/>
      <c r="R311" s="35"/>
      <c r="S311" s="35"/>
      <c r="T311" s="35"/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</row>
  </sheetData>
  <sheetProtection algorithmName="SHA-512" hashValue="z++9AQJc4FPzEeJZ18xXzZRBfAiJF4w72dJzX9rBozCKm2E3IFuxmgoK45dSQNiea7bZP6aALLqoPELKnAVNCg==" saltValue="/zS9p1HKR2KpZrcFKAMNu4DilbPusYdD588b1I01Ydqkx7Re/+U9izVLSJwga1lz+oFFq3Q1Rg2aSOln+OaytQ==" spinCount="100000" sheet="1" objects="1" scenarios="1" formatColumns="0" formatRows="0" autoFilter="0"/>
  <autoFilter ref="C93:K310"/>
  <mergeCells count="12">
    <mergeCell ref="E86:H86"/>
    <mergeCell ref="L2:V2"/>
    <mergeCell ref="E50:H50"/>
    <mergeCell ref="E52:H52"/>
    <mergeCell ref="E54:H54"/>
    <mergeCell ref="E82:H82"/>
    <mergeCell ref="E84:H84"/>
    <mergeCell ref="E7:H7"/>
    <mergeCell ref="E9:H9"/>
    <mergeCell ref="E11:H11"/>
    <mergeCell ref="E20:H20"/>
    <mergeCell ref="E29:H29"/>
  </mergeCells>
  <hyperlinks>
    <hyperlink ref="F98" r:id="rId1"/>
    <hyperlink ref="F104" r:id="rId2"/>
    <hyperlink ref="F110" r:id="rId3"/>
    <hyperlink ref="F116" r:id="rId4"/>
    <hyperlink ref="F121" r:id="rId5"/>
    <hyperlink ref="F126" r:id="rId6"/>
    <hyperlink ref="F132" r:id="rId7"/>
    <hyperlink ref="F137" r:id="rId8"/>
    <hyperlink ref="F147" r:id="rId9"/>
    <hyperlink ref="F153" r:id="rId10"/>
    <hyperlink ref="F161" r:id="rId11"/>
    <hyperlink ref="F171" r:id="rId12"/>
    <hyperlink ref="F182" r:id="rId13"/>
    <hyperlink ref="F190" r:id="rId14"/>
    <hyperlink ref="F209" r:id="rId15"/>
    <hyperlink ref="F221" r:id="rId16"/>
    <hyperlink ref="F227" r:id="rId17"/>
    <hyperlink ref="F244" r:id="rId18"/>
    <hyperlink ref="F262" r:id="rId19"/>
    <hyperlink ref="F272" r:id="rId20"/>
    <hyperlink ref="F292" r:id="rId21"/>
    <hyperlink ref="F299" r:id="rId22"/>
    <hyperlink ref="F304" r:id="rId23"/>
    <hyperlink ref="F310" r:id="rId24"/>
  </hyperlinks>
  <pageMargins left="0.39374999999999999" right="0.39374999999999999" top="0.39374999999999999" bottom="0.39374999999999999" header="0" footer="0"/>
  <pageSetup paperSize="9" scale="84" fitToHeight="100" orientation="landscape" blackAndWhite="1" r:id="rId25"/>
  <headerFooter>
    <oddFooter>&amp;CStrana &amp;P z &amp;N</oddFooter>
  </headerFooter>
  <drawing r:id="rId2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72"/>
      <c r="M2" s="372"/>
      <c r="N2" s="372"/>
      <c r="O2" s="372"/>
      <c r="P2" s="372"/>
      <c r="Q2" s="372"/>
      <c r="R2" s="372"/>
      <c r="S2" s="372"/>
      <c r="T2" s="372"/>
      <c r="U2" s="372"/>
      <c r="V2" s="372"/>
      <c r="AT2" s="18" t="s">
        <v>93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85</v>
      </c>
    </row>
    <row r="4" spans="1:46" s="1" customFormat="1" ht="24.95" customHeight="1">
      <c r="B4" s="21"/>
      <c r="D4" s="111" t="s">
        <v>103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73" t="str">
        <f>'Rekapitulace stavby'!K6</f>
        <v>II/445 Šternberk - chodníky ul.Jesenická - SO 111 Chodník trasa A</v>
      </c>
      <c r="F7" s="374"/>
      <c r="G7" s="374"/>
      <c r="H7" s="374"/>
      <c r="L7" s="21"/>
    </row>
    <row r="8" spans="1:46" s="1" customFormat="1" ht="12" customHeight="1">
      <c r="B8" s="21"/>
      <c r="D8" s="113" t="s">
        <v>104</v>
      </c>
      <c r="L8" s="21"/>
    </row>
    <row r="9" spans="1:46" s="2" customFormat="1" ht="16.5" customHeight="1">
      <c r="A9" s="35"/>
      <c r="B9" s="40"/>
      <c r="C9" s="35"/>
      <c r="D9" s="35"/>
      <c r="E9" s="373" t="s">
        <v>105</v>
      </c>
      <c r="F9" s="375"/>
      <c r="G9" s="375"/>
      <c r="H9" s="375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3" t="s">
        <v>106</v>
      </c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76" t="s">
        <v>420</v>
      </c>
      <c r="F11" s="375"/>
      <c r="G11" s="375"/>
      <c r="H11" s="375"/>
      <c r="I11" s="35"/>
      <c r="J11" s="35"/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3" t="s">
        <v>18</v>
      </c>
      <c r="E13" s="35"/>
      <c r="F13" s="104" t="s">
        <v>19</v>
      </c>
      <c r="G13" s="35"/>
      <c r="H13" s="35"/>
      <c r="I13" s="113" t="s">
        <v>20</v>
      </c>
      <c r="J13" s="104" t="s">
        <v>19</v>
      </c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21</v>
      </c>
      <c r="E14" s="35"/>
      <c r="F14" s="104" t="s">
        <v>22</v>
      </c>
      <c r="G14" s="35"/>
      <c r="H14" s="35"/>
      <c r="I14" s="113" t="s">
        <v>23</v>
      </c>
      <c r="J14" s="115" t="str">
        <f>'Rekapitulace stavby'!AN8</f>
        <v>4. 4. 2023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25</v>
      </c>
      <c r="E16" s="35"/>
      <c r="F16" s="35"/>
      <c r="G16" s="35"/>
      <c r="H16" s="35"/>
      <c r="I16" s="113" t="s">
        <v>26</v>
      </c>
      <c r="J16" s="104" t="s">
        <v>27</v>
      </c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28</v>
      </c>
      <c r="F17" s="35"/>
      <c r="G17" s="35"/>
      <c r="H17" s="35"/>
      <c r="I17" s="113" t="s">
        <v>29</v>
      </c>
      <c r="J17" s="104" t="s">
        <v>30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3" t="s">
        <v>31</v>
      </c>
      <c r="E19" s="35"/>
      <c r="F19" s="35"/>
      <c r="G19" s="35"/>
      <c r="H19" s="35"/>
      <c r="I19" s="113" t="s">
        <v>26</v>
      </c>
      <c r="J19" s="31" t="str">
        <f>'Rekapitulace stavby'!AN13</f>
        <v>Vyplň údaj</v>
      </c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77" t="str">
        <f>'Rekapitulace stavby'!E14</f>
        <v>Vyplň údaj</v>
      </c>
      <c r="F20" s="378"/>
      <c r="G20" s="378"/>
      <c r="H20" s="378"/>
      <c r="I20" s="113" t="s">
        <v>29</v>
      </c>
      <c r="J20" s="31" t="str">
        <f>'Rekapitulace stavby'!AN14</f>
        <v>Vyplň údaj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3" t="s">
        <v>33</v>
      </c>
      <c r="E22" s="35"/>
      <c r="F22" s="35"/>
      <c r="G22" s="35"/>
      <c r="H22" s="35"/>
      <c r="I22" s="113" t="s">
        <v>26</v>
      </c>
      <c r="J22" s="104" t="s">
        <v>34</v>
      </c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35</v>
      </c>
      <c r="F23" s="35"/>
      <c r="G23" s="35"/>
      <c r="H23" s="35"/>
      <c r="I23" s="113" t="s">
        <v>29</v>
      </c>
      <c r="J23" s="104" t="s">
        <v>36</v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3" t="s">
        <v>38</v>
      </c>
      <c r="E25" s="35"/>
      <c r="F25" s="35"/>
      <c r="G25" s="35"/>
      <c r="H25" s="35"/>
      <c r="I25" s="113" t="s">
        <v>26</v>
      </c>
      <c r="J25" s="104" t="s">
        <v>19</v>
      </c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">
        <v>39</v>
      </c>
      <c r="F26" s="35"/>
      <c r="G26" s="35"/>
      <c r="H26" s="35"/>
      <c r="I26" s="113" t="s">
        <v>29</v>
      </c>
      <c r="J26" s="104" t="s">
        <v>19</v>
      </c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4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3" t="s">
        <v>40</v>
      </c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16"/>
      <c r="B29" s="117"/>
      <c r="C29" s="116"/>
      <c r="D29" s="116"/>
      <c r="E29" s="379" t="s">
        <v>19</v>
      </c>
      <c r="F29" s="379"/>
      <c r="G29" s="379"/>
      <c r="H29" s="379"/>
      <c r="I29" s="116"/>
      <c r="J29" s="116"/>
      <c r="K29" s="116"/>
      <c r="L29" s="118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0" t="s">
        <v>42</v>
      </c>
      <c r="E32" s="35"/>
      <c r="F32" s="35"/>
      <c r="G32" s="35"/>
      <c r="H32" s="35"/>
      <c r="I32" s="35"/>
      <c r="J32" s="121">
        <f>ROUND(J88, 2)</f>
        <v>0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19"/>
      <c r="E33" s="119"/>
      <c r="F33" s="119"/>
      <c r="G33" s="119"/>
      <c r="H33" s="119"/>
      <c r="I33" s="119"/>
      <c r="J33" s="119"/>
      <c r="K33" s="119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2" t="s">
        <v>44</v>
      </c>
      <c r="G34" s="35"/>
      <c r="H34" s="35"/>
      <c r="I34" s="122" t="s">
        <v>43</v>
      </c>
      <c r="J34" s="122" t="s">
        <v>45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3" t="s">
        <v>46</v>
      </c>
      <c r="E35" s="113" t="s">
        <v>47</v>
      </c>
      <c r="F35" s="124">
        <f>ROUND((SUM(BE88:BE122)),  2)</f>
        <v>0</v>
      </c>
      <c r="G35" s="35"/>
      <c r="H35" s="35"/>
      <c r="I35" s="125">
        <v>0.21</v>
      </c>
      <c r="J35" s="124">
        <f>ROUND(((SUM(BE88:BE122))*I35),  2)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3" t="s">
        <v>48</v>
      </c>
      <c r="F36" s="124">
        <f>ROUND((SUM(BF88:BF122)),  2)</f>
        <v>0</v>
      </c>
      <c r="G36" s="35"/>
      <c r="H36" s="35"/>
      <c r="I36" s="125">
        <v>0.15</v>
      </c>
      <c r="J36" s="124">
        <f>ROUND(((SUM(BF88:BF122))*I36),  2)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49</v>
      </c>
      <c r="F37" s="124">
        <f>ROUND((SUM(BG88:BG122)),  2)</f>
        <v>0</v>
      </c>
      <c r="G37" s="35"/>
      <c r="H37" s="35"/>
      <c r="I37" s="125">
        <v>0.21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3" t="s">
        <v>50</v>
      </c>
      <c r="F38" s="124">
        <f>ROUND((SUM(BH88:BH122)),  2)</f>
        <v>0</v>
      </c>
      <c r="G38" s="35"/>
      <c r="H38" s="35"/>
      <c r="I38" s="125">
        <v>0.15</v>
      </c>
      <c r="J38" s="124">
        <f>0</f>
        <v>0</v>
      </c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3" t="s">
        <v>51</v>
      </c>
      <c r="F39" s="124">
        <f>ROUND((SUM(BI88:BI122)),  2)</f>
        <v>0</v>
      </c>
      <c r="G39" s="35"/>
      <c r="H39" s="35"/>
      <c r="I39" s="125">
        <v>0</v>
      </c>
      <c r="J39" s="124">
        <f>0</f>
        <v>0</v>
      </c>
      <c r="K39" s="35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6"/>
      <c r="D41" s="127" t="s">
        <v>52</v>
      </c>
      <c r="E41" s="128"/>
      <c r="F41" s="128"/>
      <c r="G41" s="129" t="s">
        <v>53</v>
      </c>
      <c r="H41" s="130" t="s">
        <v>54</v>
      </c>
      <c r="I41" s="128"/>
      <c r="J41" s="131">
        <f>SUM(J32:J39)</f>
        <v>0</v>
      </c>
      <c r="K41" s="132"/>
      <c r="L41" s="114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33"/>
      <c r="C42" s="134"/>
      <c r="D42" s="134"/>
      <c r="E42" s="134"/>
      <c r="F42" s="134"/>
      <c r="G42" s="134"/>
      <c r="H42" s="134"/>
      <c r="I42" s="134"/>
      <c r="J42" s="134"/>
      <c r="K42" s="134"/>
      <c r="L42" s="114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35"/>
      <c r="C46" s="136"/>
      <c r="D46" s="136"/>
      <c r="E46" s="136"/>
      <c r="F46" s="136"/>
      <c r="G46" s="136"/>
      <c r="H46" s="136"/>
      <c r="I46" s="136"/>
      <c r="J46" s="136"/>
      <c r="K46" s="136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4" t="s">
        <v>108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80" t="str">
        <f>E7</f>
        <v>II/445 Šternberk - chodníky ul.Jesenická - SO 111 Chodník trasa A</v>
      </c>
      <c r="F50" s="381"/>
      <c r="G50" s="381"/>
      <c r="H50" s="381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104</v>
      </c>
      <c r="D51" s="23"/>
      <c r="E51" s="23"/>
      <c r="F51" s="23"/>
      <c r="G51" s="23"/>
      <c r="H51" s="23"/>
      <c r="I51" s="23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80" t="s">
        <v>105</v>
      </c>
      <c r="F52" s="382"/>
      <c r="G52" s="382"/>
      <c r="H52" s="382"/>
      <c r="I52" s="37"/>
      <c r="J52" s="37"/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106</v>
      </c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29" t="str">
        <f>E11</f>
        <v>SO 191 - Dopravní značení konečné</v>
      </c>
      <c r="F54" s="382"/>
      <c r="G54" s="382"/>
      <c r="H54" s="382"/>
      <c r="I54" s="37"/>
      <c r="J54" s="37"/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>k.ú. Šternberk</v>
      </c>
      <c r="G56" s="37"/>
      <c r="H56" s="37"/>
      <c r="I56" s="30" t="s">
        <v>23</v>
      </c>
      <c r="J56" s="60" t="str">
        <f>IF(J14="","",J14)</f>
        <v>4. 4. 2023</v>
      </c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5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5.2" customHeight="1">
      <c r="A58" s="35"/>
      <c r="B58" s="36"/>
      <c r="C58" s="30" t="s">
        <v>25</v>
      </c>
      <c r="D58" s="37"/>
      <c r="E58" s="37"/>
      <c r="F58" s="28" t="str">
        <f>E17</f>
        <v>Město Šternberk</v>
      </c>
      <c r="G58" s="37"/>
      <c r="H58" s="37"/>
      <c r="I58" s="30" t="s">
        <v>33</v>
      </c>
      <c r="J58" s="33" t="str">
        <f>E23</f>
        <v>Cekr CZ s.r.o.</v>
      </c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5.7" customHeight="1">
      <c r="A59" s="35"/>
      <c r="B59" s="36"/>
      <c r="C59" s="30" t="s">
        <v>31</v>
      </c>
      <c r="D59" s="37"/>
      <c r="E59" s="37"/>
      <c r="F59" s="28" t="str">
        <f>IF(E20="","",E20)</f>
        <v>Vyplň údaj</v>
      </c>
      <c r="G59" s="37"/>
      <c r="H59" s="37"/>
      <c r="I59" s="30" t="s">
        <v>38</v>
      </c>
      <c r="J59" s="33" t="str">
        <f>E26</f>
        <v>Jan Zamykal, CS ÚRS 2023/I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4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7" t="s">
        <v>109</v>
      </c>
      <c r="D61" s="138"/>
      <c r="E61" s="138"/>
      <c r="F61" s="138"/>
      <c r="G61" s="138"/>
      <c r="H61" s="138"/>
      <c r="I61" s="138"/>
      <c r="J61" s="139" t="s">
        <v>110</v>
      </c>
      <c r="K61" s="138"/>
      <c r="L61" s="11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4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9" customHeight="1">
      <c r="A63" s="35"/>
      <c r="B63" s="36"/>
      <c r="C63" s="140" t="s">
        <v>74</v>
      </c>
      <c r="D63" s="37"/>
      <c r="E63" s="37"/>
      <c r="F63" s="37"/>
      <c r="G63" s="37"/>
      <c r="H63" s="37"/>
      <c r="I63" s="37"/>
      <c r="J63" s="78">
        <f>J88</f>
        <v>0</v>
      </c>
      <c r="K63" s="37"/>
      <c r="L63" s="114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111</v>
      </c>
    </row>
    <row r="64" spans="1:47" s="9" customFormat="1" ht="24.95" customHeight="1">
      <c r="B64" s="141"/>
      <c r="C64" s="142"/>
      <c r="D64" s="143" t="s">
        <v>112</v>
      </c>
      <c r="E64" s="144"/>
      <c r="F64" s="144"/>
      <c r="G64" s="144"/>
      <c r="H64" s="144"/>
      <c r="I64" s="144"/>
      <c r="J64" s="145">
        <f>J89</f>
        <v>0</v>
      </c>
      <c r="K64" s="142"/>
      <c r="L64" s="146"/>
    </row>
    <row r="65" spans="1:31" s="10" customFormat="1" ht="19.899999999999999" customHeight="1">
      <c r="B65" s="147"/>
      <c r="C65" s="98"/>
      <c r="D65" s="148" t="s">
        <v>118</v>
      </c>
      <c r="E65" s="149"/>
      <c r="F65" s="149"/>
      <c r="G65" s="149"/>
      <c r="H65" s="149"/>
      <c r="I65" s="149"/>
      <c r="J65" s="150">
        <f>J90</f>
        <v>0</v>
      </c>
      <c r="K65" s="98"/>
      <c r="L65" s="151"/>
    </row>
    <row r="66" spans="1:31" s="10" customFormat="1" ht="19.899999999999999" customHeight="1">
      <c r="B66" s="147"/>
      <c r="C66" s="98"/>
      <c r="D66" s="148" t="s">
        <v>120</v>
      </c>
      <c r="E66" s="149"/>
      <c r="F66" s="149"/>
      <c r="G66" s="149"/>
      <c r="H66" s="149"/>
      <c r="I66" s="149"/>
      <c r="J66" s="150">
        <f>J120</f>
        <v>0</v>
      </c>
      <c r="K66" s="98"/>
      <c r="L66" s="151"/>
    </row>
    <row r="67" spans="1:31" s="2" customFormat="1" ht="21.75" customHeight="1">
      <c r="A67" s="35"/>
      <c r="B67" s="36"/>
      <c r="C67" s="37"/>
      <c r="D67" s="37"/>
      <c r="E67" s="37"/>
      <c r="F67" s="37"/>
      <c r="G67" s="37"/>
      <c r="H67" s="37"/>
      <c r="I67" s="37"/>
      <c r="J67" s="37"/>
      <c r="K67" s="37"/>
      <c r="L67" s="114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31" s="2" customFormat="1" ht="6.95" customHeight="1">
      <c r="A68" s="35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114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72" spans="1:31" s="2" customFormat="1" ht="6.95" customHeight="1">
      <c r="A72" s="35"/>
      <c r="B72" s="50"/>
      <c r="C72" s="51"/>
      <c r="D72" s="51"/>
      <c r="E72" s="51"/>
      <c r="F72" s="51"/>
      <c r="G72" s="51"/>
      <c r="H72" s="51"/>
      <c r="I72" s="51"/>
      <c r="J72" s="51"/>
      <c r="K72" s="51"/>
      <c r="L72" s="114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24.95" customHeight="1">
      <c r="A73" s="35"/>
      <c r="B73" s="36"/>
      <c r="C73" s="24" t="s">
        <v>121</v>
      </c>
      <c r="D73" s="37"/>
      <c r="E73" s="37"/>
      <c r="F73" s="37"/>
      <c r="G73" s="37"/>
      <c r="H73" s="37"/>
      <c r="I73" s="37"/>
      <c r="J73" s="37"/>
      <c r="K73" s="37"/>
      <c r="L73" s="114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5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14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16</v>
      </c>
      <c r="D75" s="37"/>
      <c r="E75" s="37"/>
      <c r="F75" s="37"/>
      <c r="G75" s="37"/>
      <c r="H75" s="37"/>
      <c r="I75" s="37"/>
      <c r="J75" s="37"/>
      <c r="K75" s="37"/>
      <c r="L75" s="11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6.5" customHeight="1">
      <c r="A76" s="35"/>
      <c r="B76" s="36"/>
      <c r="C76" s="37"/>
      <c r="D76" s="37"/>
      <c r="E76" s="380" t="str">
        <f>E7</f>
        <v>II/445 Šternberk - chodníky ul.Jesenická - SO 111 Chodník trasa A</v>
      </c>
      <c r="F76" s="381"/>
      <c r="G76" s="381"/>
      <c r="H76" s="381"/>
      <c r="I76" s="37"/>
      <c r="J76" s="37"/>
      <c r="K76" s="37"/>
      <c r="L76" s="11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1" customFormat="1" ht="12" customHeight="1">
      <c r="B77" s="22"/>
      <c r="C77" s="30" t="s">
        <v>104</v>
      </c>
      <c r="D77" s="23"/>
      <c r="E77" s="23"/>
      <c r="F77" s="23"/>
      <c r="G77" s="23"/>
      <c r="H77" s="23"/>
      <c r="I77" s="23"/>
      <c r="J77" s="23"/>
      <c r="K77" s="23"/>
      <c r="L77" s="21"/>
    </row>
    <row r="78" spans="1:31" s="2" customFormat="1" ht="16.5" customHeight="1">
      <c r="A78" s="35"/>
      <c r="B78" s="36"/>
      <c r="C78" s="37"/>
      <c r="D78" s="37"/>
      <c r="E78" s="380" t="s">
        <v>105</v>
      </c>
      <c r="F78" s="382"/>
      <c r="G78" s="382"/>
      <c r="H78" s="382"/>
      <c r="I78" s="37"/>
      <c r="J78" s="37"/>
      <c r="K78" s="37"/>
      <c r="L78" s="114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30" t="s">
        <v>106</v>
      </c>
      <c r="D79" s="37"/>
      <c r="E79" s="37"/>
      <c r="F79" s="37"/>
      <c r="G79" s="37"/>
      <c r="H79" s="37"/>
      <c r="I79" s="37"/>
      <c r="J79" s="37"/>
      <c r="K79" s="37"/>
      <c r="L79" s="114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6.5" customHeight="1">
      <c r="A80" s="35"/>
      <c r="B80" s="36"/>
      <c r="C80" s="37"/>
      <c r="D80" s="37"/>
      <c r="E80" s="329" t="str">
        <f>E11</f>
        <v>SO 191 - Dopravní značení konečné</v>
      </c>
      <c r="F80" s="382"/>
      <c r="G80" s="382"/>
      <c r="H80" s="382"/>
      <c r="I80" s="37"/>
      <c r="J80" s="37"/>
      <c r="K80" s="37"/>
      <c r="L80" s="114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6.95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14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2" customHeight="1">
      <c r="A82" s="35"/>
      <c r="B82" s="36"/>
      <c r="C82" s="30" t="s">
        <v>21</v>
      </c>
      <c r="D82" s="37"/>
      <c r="E82" s="37"/>
      <c r="F82" s="28" t="str">
        <f>F14</f>
        <v>k.ú. Šternberk</v>
      </c>
      <c r="G82" s="37"/>
      <c r="H82" s="37"/>
      <c r="I82" s="30" t="s">
        <v>23</v>
      </c>
      <c r="J82" s="60" t="str">
        <f>IF(J14="","",J14)</f>
        <v>4. 4. 2023</v>
      </c>
      <c r="K82" s="37"/>
      <c r="L82" s="114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14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5.2" customHeight="1">
      <c r="A84" s="35"/>
      <c r="B84" s="36"/>
      <c r="C84" s="30" t="s">
        <v>25</v>
      </c>
      <c r="D84" s="37"/>
      <c r="E84" s="37"/>
      <c r="F84" s="28" t="str">
        <f>E17</f>
        <v>Město Šternberk</v>
      </c>
      <c r="G84" s="37"/>
      <c r="H84" s="37"/>
      <c r="I84" s="30" t="s">
        <v>33</v>
      </c>
      <c r="J84" s="33" t="str">
        <f>E23</f>
        <v>Cekr CZ s.r.o.</v>
      </c>
      <c r="K84" s="37"/>
      <c r="L84" s="114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25.7" customHeight="1">
      <c r="A85" s="35"/>
      <c r="B85" s="36"/>
      <c r="C85" s="30" t="s">
        <v>31</v>
      </c>
      <c r="D85" s="37"/>
      <c r="E85" s="37"/>
      <c r="F85" s="28" t="str">
        <f>IF(E20="","",E20)</f>
        <v>Vyplň údaj</v>
      </c>
      <c r="G85" s="37"/>
      <c r="H85" s="37"/>
      <c r="I85" s="30" t="s">
        <v>38</v>
      </c>
      <c r="J85" s="33" t="str">
        <f>E26</f>
        <v>Jan Zamykal, CS ÚRS 2023/I</v>
      </c>
      <c r="K85" s="37"/>
      <c r="L85" s="114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10.3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114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11" customFormat="1" ht="29.25" customHeight="1">
      <c r="A87" s="152"/>
      <c r="B87" s="153"/>
      <c r="C87" s="154" t="s">
        <v>122</v>
      </c>
      <c r="D87" s="155" t="s">
        <v>61</v>
      </c>
      <c r="E87" s="155" t="s">
        <v>57</v>
      </c>
      <c r="F87" s="155" t="s">
        <v>58</v>
      </c>
      <c r="G87" s="155" t="s">
        <v>123</v>
      </c>
      <c r="H87" s="155" t="s">
        <v>124</v>
      </c>
      <c r="I87" s="155" t="s">
        <v>125</v>
      </c>
      <c r="J87" s="155" t="s">
        <v>110</v>
      </c>
      <c r="K87" s="156" t="s">
        <v>126</v>
      </c>
      <c r="L87" s="157"/>
      <c r="M87" s="69" t="s">
        <v>19</v>
      </c>
      <c r="N87" s="70" t="s">
        <v>46</v>
      </c>
      <c r="O87" s="70" t="s">
        <v>127</v>
      </c>
      <c r="P87" s="70" t="s">
        <v>128</v>
      </c>
      <c r="Q87" s="70" t="s">
        <v>129</v>
      </c>
      <c r="R87" s="70" t="s">
        <v>130</v>
      </c>
      <c r="S87" s="70" t="s">
        <v>131</v>
      </c>
      <c r="T87" s="71" t="s">
        <v>132</v>
      </c>
      <c r="U87" s="152"/>
      <c r="V87" s="152"/>
      <c r="W87" s="152"/>
      <c r="X87" s="152"/>
      <c r="Y87" s="152"/>
      <c r="Z87" s="152"/>
      <c r="AA87" s="152"/>
      <c r="AB87" s="152"/>
      <c r="AC87" s="152"/>
      <c r="AD87" s="152"/>
      <c r="AE87" s="152"/>
    </row>
    <row r="88" spans="1:65" s="2" customFormat="1" ht="22.9" customHeight="1">
      <c r="A88" s="35"/>
      <c r="B88" s="36"/>
      <c r="C88" s="76" t="s">
        <v>133</v>
      </c>
      <c r="D88" s="37"/>
      <c r="E88" s="37"/>
      <c r="F88" s="37"/>
      <c r="G88" s="37"/>
      <c r="H88" s="37"/>
      <c r="I88" s="37"/>
      <c r="J88" s="158">
        <f>BK88</f>
        <v>0</v>
      </c>
      <c r="K88" s="37"/>
      <c r="L88" s="40"/>
      <c r="M88" s="72"/>
      <c r="N88" s="159"/>
      <c r="O88" s="73"/>
      <c r="P88" s="160">
        <f>P89</f>
        <v>0</v>
      </c>
      <c r="Q88" s="73"/>
      <c r="R88" s="160">
        <f>R89</f>
        <v>0.22691999999999998</v>
      </c>
      <c r="S88" s="73"/>
      <c r="T88" s="161">
        <f>T89</f>
        <v>0.17600000000000002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8" t="s">
        <v>75</v>
      </c>
      <c r="AU88" s="18" t="s">
        <v>111</v>
      </c>
      <c r="BK88" s="162">
        <f>BK89</f>
        <v>0</v>
      </c>
    </row>
    <row r="89" spans="1:65" s="12" customFormat="1" ht="25.9" customHeight="1">
      <c r="B89" s="163"/>
      <c r="C89" s="164"/>
      <c r="D89" s="165" t="s">
        <v>75</v>
      </c>
      <c r="E89" s="166" t="s">
        <v>134</v>
      </c>
      <c r="F89" s="166" t="s">
        <v>135</v>
      </c>
      <c r="G89" s="164"/>
      <c r="H89" s="164"/>
      <c r="I89" s="167"/>
      <c r="J89" s="168">
        <f>BK89</f>
        <v>0</v>
      </c>
      <c r="K89" s="164"/>
      <c r="L89" s="169"/>
      <c r="M89" s="170"/>
      <c r="N89" s="171"/>
      <c r="O89" s="171"/>
      <c r="P89" s="172">
        <f>P90+P120</f>
        <v>0</v>
      </c>
      <c r="Q89" s="171"/>
      <c r="R89" s="172">
        <f>R90+R120</f>
        <v>0.22691999999999998</v>
      </c>
      <c r="S89" s="171"/>
      <c r="T89" s="173">
        <f>T90+T120</f>
        <v>0.17600000000000002</v>
      </c>
      <c r="AR89" s="174" t="s">
        <v>83</v>
      </c>
      <c r="AT89" s="175" t="s">
        <v>75</v>
      </c>
      <c r="AU89" s="175" t="s">
        <v>76</v>
      </c>
      <c r="AY89" s="174" t="s">
        <v>136</v>
      </c>
      <c r="BK89" s="176">
        <f>BK90+BK120</f>
        <v>0</v>
      </c>
    </row>
    <row r="90" spans="1:65" s="12" customFormat="1" ht="22.9" customHeight="1">
      <c r="B90" s="163"/>
      <c r="C90" s="164"/>
      <c r="D90" s="165" t="s">
        <v>75</v>
      </c>
      <c r="E90" s="177" t="s">
        <v>205</v>
      </c>
      <c r="F90" s="177" t="s">
        <v>328</v>
      </c>
      <c r="G90" s="164"/>
      <c r="H90" s="164"/>
      <c r="I90" s="167"/>
      <c r="J90" s="178">
        <f>BK90</f>
        <v>0</v>
      </c>
      <c r="K90" s="164"/>
      <c r="L90" s="169"/>
      <c r="M90" s="170"/>
      <c r="N90" s="171"/>
      <c r="O90" s="171"/>
      <c r="P90" s="172">
        <f>SUM(P91:P119)</f>
        <v>0</v>
      </c>
      <c r="Q90" s="171"/>
      <c r="R90" s="172">
        <f>SUM(R91:R119)</f>
        <v>0.22691999999999998</v>
      </c>
      <c r="S90" s="171"/>
      <c r="T90" s="173">
        <f>SUM(T91:T119)</f>
        <v>0.17600000000000002</v>
      </c>
      <c r="AR90" s="174" t="s">
        <v>83</v>
      </c>
      <c r="AT90" s="175" t="s">
        <v>75</v>
      </c>
      <c r="AU90" s="175" t="s">
        <v>83</v>
      </c>
      <c r="AY90" s="174" t="s">
        <v>136</v>
      </c>
      <c r="BK90" s="176">
        <f>SUM(BK91:BK119)</f>
        <v>0</v>
      </c>
    </row>
    <row r="91" spans="1:65" s="2" customFormat="1" ht="16.5" customHeight="1">
      <c r="A91" s="35"/>
      <c r="B91" s="36"/>
      <c r="C91" s="179" t="s">
        <v>83</v>
      </c>
      <c r="D91" s="179" t="s">
        <v>138</v>
      </c>
      <c r="E91" s="180" t="s">
        <v>421</v>
      </c>
      <c r="F91" s="181" t="s">
        <v>422</v>
      </c>
      <c r="G91" s="182" t="s">
        <v>237</v>
      </c>
      <c r="H91" s="183">
        <v>3</v>
      </c>
      <c r="I91" s="184"/>
      <c r="J91" s="185">
        <f>ROUND(I91*H91,2)</f>
        <v>0</v>
      </c>
      <c r="K91" s="181" t="s">
        <v>142</v>
      </c>
      <c r="L91" s="40"/>
      <c r="M91" s="186" t="s">
        <v>19</v>
      </c>
      <c r="N91" s="187" t="s">
        <v>47</v>
      </c>
      <c r="O91" s="65"/>
      <c r="P91" s="188">
        <f>O91*H91</f>
        <v>0</v>
      </c>
      <c r="Q91" s="188">
        <v>6.9999999999999999E-4</v>
      </c>
      <c r="R91" s="188">
        <f>Q91*H91</f>
        <v>2.0999999999999999E-3</v>
      </c>
      <c r="S91" s="188">
        <v>0</v>
      </c>
      <c r="T91" s="189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90" t="s">
        <v>143</v>
      </c>
      <c r="AT91" s="190" t="s">
        <v>138</v>
      </c>
      <c r="AU91" s="190" t="s">
        <v>85</v>
      </c>
      <c r="AY91" s="18" t="s">
        <v>136</v>
      </c>
      <c r="BE91" s="191">
        <f>IF(N91="základní",J91,0)</f>
        <v>0</v>
      </c>
      <c r="BF91" s="191">
        <f>IF(N91="snížená",J91,0)</f>
        <v>0</v>
      </c>
      <c r="BG91" s="191">
        <f>IF(N91="zákl. přenesená",J91,0)</f>
        <v>0</v>
      </c>
      <c r="BH91" s="191">
        <f>IF(N91="sníž. přenesená",J91,0)</f>
        <v>0</v>
      </c>
      <c r="BI91" s="191">
        <f>IF(N91="nulová",J91,0)</f>
        <v>0</v>
      </c>
      <c r="BJ91" s="18" t="s">
        <v>83</v>
      </c>
      <c r="BK91" s="191">
        <f>ROUND(I91*H91,2)</f>
        <v>0</v>
      </c>
      <c r="BL91" s="18" t="s">
        <v>143</v>
      </c>
      <c r="BM91" s="190" t="s">
        <v>423</v>
      </c>
    </row>
    <row r="92" spans="1:65" s="2" customFormat="1" ht="11.25">
      <c r="A92" s="35"/>
      <c r="B92" s="36"/>
      <c r="C92" s="37"/>
      <c r="D92" s="192" t="s">
        <v>145</v>
      </c>
      <c r="E92" s="37"/>
      <c r="F92" s="193" t="s">
        <v>424</v>
      </c>
      <c r="G92" s="37"/>
      <c r="H92" s="37"/>
      <c r="I92" s="194"/>
      <c r="J92" s="37"/>
      <c r="K92" s="37"/>
      <c r="L92" s="40"/>
      <c r="M92" s="195"/>
      <c r="N92" s="196"/>
      <c r="O92" s="65"/>
      <c r="P92" s="65"/>
      <c r="Q92" s="65"/>
      <c r="R92" s="65"/>
      <c r="S92" s="65"/>
      <c r="T92" s="66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8" t="s">
        <v>145</v>
      </c>
      <c r="AU92" s="18" t="s">
        <v>85</v>
      </c>
    </row>
    <row r="93" spans="1:65" s="13" customFormat="1" ht="11.25">
      <c r="B93" s="197"/>
      <c r="C93" s="198"/>
      <c r="D93" s="199" t="s">
        <v>147</v>
      </c>
      <c r="E93" s="200" t="s">
        <v>19</v>
      </c>
      <c r="F93" s="201" t="s">
        <v>425</v>
      </c>
      <c r="G93" s="198"/>
      <c r="H93" s="200" t="s">
        <v>19</v>
      </c>
      <c r="I93" s="202"/>
      <c r="J93" s="198"/>
      <c r="K93" s="198"/>
      <c r="L93" s="203"/>
      <c r="M93" s="204"/>
      <c r="N93" s="205"/>
      <c r="O93" s="205"/>
      <c r="P93" s="205"/>
      <c r="Q93" s="205"/>
      <c r="R93" s="205"/>
      <c r="S93" s="205"/>
      <c r="T93" s="206"/>
      <c r="AT93" s="207" t="s">
        <v>147</v>
      </c>
      <c r="AU93" s="207" t="s">
        <v>85</v>
      </c>
      <c r="AV93" s="13" t="s">
        <v>83</v>
      </c>
      <c r="AW93" s="13" t="s">
        <v>37</v>
      </c>
      <c r="AX93" s="13" t="s">
        <v>76</v>
      </c>
      <c r="AY93" s="207" t="s">
        <v>136</v>
      </c>
    </row>
    <row r="94" spans="1:65" s="13" customFormat="1" ht="11.25">
      <c r="B94" s="197"/>
      <c r="C94" s="198"/>
      <c r="D94" s="199" t="s">
        <v>147</v>
      </c>
      <c r="E94" s="200" t="s">
        <v>19</v>
      </c>
      <c r="F94" s="201" t="s">
        <v>149</v>
      </c>
      <c r="G94" s="198"/>
      <c r="H94" s="200" t="s">
        <v>19</v>
      </c>
      <c r="I94" s="202"/>
      <c r="J94" s="198"/>
      <c r="K94" s="198"/>
      <c r="L94" s="203"/>
      <c r="M94" s="204"/>
      <c r="N94" s="205"/>
      <c r="O94" s="205"/>
      <c r="P94" s="205"/>
      <c r="Q94" s="205"/>
      <c r="R94" s="205"/>
      <c r="S94" s="205"/>
      <c r="T94" s="206"/>
      <c r="AT94" s="207" t="s">
        <v>147</v>
      </c>
      <c r="AU94" s="207" t="s">
        <v>85</v>
      </c>
      <c r="AV94" s="13" t="s">
        <v>83</v>
      </c>
      <c r="AW94" s="13" t="s">
        <v>37</v>
      </c>
      <c r="AX94" s="13" t="s">
        <v>76</v>
      </c>
      <c r="AY94" s="207" t="s">
        <v>136</v>
      </c>
    </row>
    <row r="95" spans="1:65" s="14" customFormat="1" ht="11.25">
      <c r="B95" s="208"/>
      <c r="C95" s="209"/>
      <c r="D95" s="199" t="s">
        <v>147</v>
      </c>
      <c r="E95" s="210" t="s">
        <v>19</v>
      </c>
      <c r="F95" s="211" t="s">
        <v>426</v>
      </c>
      <c r="G95" s="209"/>
      <c r="H95" s="212">
        <v>2</v>
      </c>
      <c r="I95" s="213"/>
      <c r="J95" s="209"/>
      <c r="K95" s="209"/>
      <c r="L95" s="214"/>
      <c r="M95" s="215"/>
      <c r="N95" s="216"/>
      <c r="O95" s="216"/>
      <c r="P95" s="216"/>
      <c r="Q95" s="216"/>
      <c r="R95" s="216"/>
      <c r="S95" s="216"/>
      <c r="T95" s="217"/>
      <c r="AT95" s="218" t="s">
        <v>147</v>
      </c>
      <c r="AU95" s="218" t="s">
        <v>85</v>
      </c>
      <c r="AV95" s="14" t="s">
        <v>85</v>
      </c>
      <c r="AW95" s="14" t="s">
        <v>37</v>
      </c>
      <c r="AX95" s="14" t="s">
        <v>76</v>
      </c>
      <c r="AY95" s="218" t="s">
        <v>136</v>
      </c>
    </row>
    <row r="96" spans="1:65" s="14" customFormat="1" ht="11.25">
      <c r="B96" s="208"/>
      <c r="C96" s="209"/>
      <c r="D96" s="199" t="s">
        <v>147</v>
      </c>
      <c r="E96" s="210" t="s">
        <v>19</v>
      </c>
      <c r="F96" s="211" t="s">
        <v>427</v>
      </c>
      <c r="G96" s="209"/>
      <c r="H96" s="212">
        <v>1</v>
      </c>
      <c r="I96" s="213"/>
      <c r="J96" s="209"/>
      <c r="K96" s="209"/>
      <c r="L96" s="214"/>
      <c r="M96" s="215"/>
      <c r="N96" s="216"/>
      <c r="O96" s="216"/>
      <c r="P96" s="216"/>
      <c r="Q96" s="216"/>
      <c r="R96" s="216"/>
      <c r="S96" s="216"/>
      <c r="T96" s="217"/>
      <c r="AT96" s="218" t="s">
        <v>147</v>
      </c>
      <c r="AU96" s="218" t="s">
        <v>85</v>
      </c>
      <c r="AV96" s="14" t="s">
        <v>85</v>
      </c>
      <c r="AW96" s="14" t="s">
        <v>37</v>
      </c>
      <c r="AX96" s="14" t="s">
        <v>76</v>
      </c>
      <c r="AY96" s="218" t="s">
        <v>136</v>
      </c>
    </row>
    <row r="97" spans="1:65" s="15" customFormat="1" ht="11.25">
      <c r="B97" s="219"/>
      <c r="C97" s="220"/>
      <c r="D97" s="199" t="s">
        <v>147</v>
      </c>
      <c r="E97" s="221" t="s">
        <v>19</v>
      </c>
      <c r="F97" s="222" t="s">
        <v>151</v>
      </c>
      <c r="G97" s="220"/>
      <c r="H97" s="223">
        <v>3</v>
      </c>
      <c r="I97" s="224"/>
      <c r="J97" s="220"/>
      <c r="K97" s="220"/>
      <c r="L97" s="225"/>
      <c r="M97" s="226"/>
      <c r="N97" s="227"/>
      <c r="O97" s="227"/>
      <c r="P97" s="227"/>
      <c r="Q97" s="227"/>
      <c r="R97" s="227"/>
      <c r="S97" s="227"/>
      <c r="T97" s="228"/>
      <c r="AT97" s="229" t="s">
        <v>147</v>
      </c>
      <c r="AU97" s="229" t="s">
        <v>85</v>
      </c>
      <c r="AV97" s="15" t="s">
        <v>143</v>
      </c>
      <c r="AW97" s="15" t="s">
        <v>37</v>
      </c>
      <c r="AX97" s="15" t="s">
        <v>83</v>
      </c>
      <c r="AY97" s="229" t="s">
        <v>136</v>
      </c>
    </row>
    <row r="98" spans="1:65" s="2" customFormat="1" ht="16.5" customHeight="1">
      <c r="A98" s="35"/>
      <c r="B98" s="36"/>
      <c r="C98" s="179" t="s">
        <v>85</v>
      </c>
      <c r="D98" s="179" t="s">
        <v>138</v>
      </c>
      <c r="E98" s="180" t="s">
        <v>428</v>
      </c>
      <c r="F98" s="181" t="s">
        <v>429</v>
      </c>
      <c r="G98" s="182" t="s">
        <v>237</v>
      </c>
      <c r="H98" s="183">
        <v>2</v>
      </c>
      <c r="I98" s="184"/>
      <c r="J98" s="185">
        <f>ROUND(I98*H98,2)</f>
        <v>0</v>
      </c>
      <c r="K98" s="181" t="s">
        <v>142</v>
      </c>
      <c r="L98" s="40"/>
      <c r="M98" s="186" t="s">
        <v>19</v>
      </c>
      <c r="N98" s="187" t="s">
        <v>47</v>
      </c>
      <c r="O98" s="65"/>
      <c r="P98" s="188">
        <f>O98*H98</f>
        <v>0</v>
      </c>
      <c r="Q98" s="188">
        <v>0.11241</v>
      </c>
      <c r="R98" s="188">
        <f>Q98*H98</f>
        <v>0.22481999999999999</v>
      </c>
      <c r="S98" s="188">
        <v>0</v>
      </c>
      <c r="T98" s="189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90" t="s">
        <v>143</v>
      </c>
      <c r="AT98" s="190" t="s">
        <v>138</v>
      </c>
      <c r="AU98" s="190" t="s">
        <v>85</v>
      </c>
      <c r="AY98" s="18" t="s">
        <v>136</v>
      </c>
      <c r="BE98" s="191">
        <f>IF(N98="základní",J98,0)</f>
        <v>0</v>
      </c>
      <c r="BF98" s="191">
        <f>IF(N98="snížená",J98,0)</f>
        <v>0</v>
      </c>
      <c r="BG98" s="191">
        <f>IF(N98="zákl. přenesená",J98,0)</f>
        <v>0</v>
      </c>
      <c r="BH98" s="191">
        <f>IF(N98="sníž. přenesená",J98,0)</f>
        <v>0</v>
      </c>
      <c r="BI98" s="191">
        <f>IF(N98="nulová",J98,0)</f>
        <v>0</v>
      </c>
      <c r="BJ98" s="18" t="s">
        <v>83</v>
      </c>
      <c r="BK98" s="191">
        <f>ROUND(I98*H98,2)</f>
        <v>0</v>
      </c>
      <c r="BL98" s="18" t="s">
        <v>143</v>
      </c>
      <c r="BM98" s="190" t="s">
        <v>430</v>
      </c>
    </row>
    <row r="99" spans="1:65" s="2" customFormat="1" ht="11.25">
      <c r="A99" s="35"/>
      <c r="B99" s="36"/>
      <c r="C99" s="37"/>
      <c r="D99" s="192" t="s">
        <v>145</v>
      </c>
      <c r="E99" s="37"/>
      <c r="F99" s="193" t="s">
        <v>431</v>
      </c>
      <c r="G99" s="37"/>
      <c r="H99" s="37"/>
      <c r="I99" s="194"/>
      <c r="J99" s="37"/>
      <c r="K99" s="37"/>
      <c r="L99" s="40"/>
      <c r="M99" s="195"/>
      <c r="N99" s="196"/>
      <c r="O99" s="65"/>
      <c r="P99" s="65"/>
      <c r="Q99" s="65"/>
      <c r="R99" s="65"/>
      <c r="S99" s="65"/>
      <c r="T99" s="66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8" t="s">
        <v>145</v>
      </c>
      <c r="AU99" s="18" t="s">
        <v>85</v>
      </c>
    </row>
    <row r="100" spans="1:65" s="13" customFormat="1" ht="11.25">
      <c r="B100" s="197"/>
      <c r="C100" s="198"/>
      <c r="D100" s="199" t="s">
        <v>147</v>
      </c>
      <c r="E100" s="200" t="s">
        <v>19</v>
      </c>
      <c r="F100" s="201" t="s">
        <v>432</v>
      </c>
      <c r="G100" s="198"/>
      <c r="H100" s="200" t="s">
        <v>19</v>
      </c>
      <c r="I100" s="202"/>
      <c r="J100" s="198"/>
      <c r="K100" s="198"/>
      <c r="L100" s="203"/>
      <c r="M100" s="204"/>
      <c r="N100" s="205"/>
      <c r="O100" s="205"/>
      <c r="P100" s="205"/>
      <c r="Q100" s="205"/>
      <c r="R100" s="205"/>
      <c r="S100" s="205"/>
      <c r="T100" s="206"/>
      <c r="AT100" s="207" t="s">
        <v>147</v>
      </c>
      <c r="AU100" s="207" t="s">
        <v>85</v>
      </c>
      <c r="AV100" s="13" t="s">
        <v>83</v>
      </c>
      <c r="AW100" s="13" t="s">
        <v>37</v>
      </c>
      <c r="AX100" s="13" t="s">
        <v>76</v>
      </c>
      <c r="AY100" s="207" t="s">
        <v>136</v>
      </c>
    </row>
    <row r="101" spans="1:65" s="13" customFormat="1" ht="11.25">
      <c r="B101" s="197"/>
      <c r="C101" s="198"/>
      <c r="D101" s="199" t="s">
        <v>147</v>
      </c>
      <c r="E101" s="200" t="s">
        <v>19</v>
      </c>
      <c r="F101" s="201" t="s">
        <v>149</v>
      </c>
      <c r="G101" s="198"/>
      <c r="H101" s="200" t="s">
        <v>19</v>
      </c>
      <c r="I101" s="202"/>
      <c r="J101" s="198"/>
      <c r="K101" s="198"/>
      <c r="L101" s="203"/>
      <c r="M101" s="204"/>
      <c r="N101" s="205"/>
      <c r="O101" s="205"/>
      <c r="P101" s="205"/>
      <c r="Q101" s="205"/>
      <c r="R101" s="205"/>
      <c r="S101" s="205"/>
      <c r="T101" s="206"/>
      <c r="AT101" s="207" t="s">
        <v>147</v>
      </c>
      <c r="AU101" s="207" t="s">
        <v>85</v>
      </c>
      <c r="AV101" s="13" t="s">
        <v>83</v>
      </c>
      <c r="AW101" s="13" t="s">
        <v>37</v>
      </c>
      <c r="AX101" s="13" t="s">
        <v>76</v>
      </c>
      <c r="AY101" s="207" t="s">
        <v>136</v>
      </c>
    </row>
    <row r="102" spans="1:65" s="14" customFormat="1" ht="11.25">
      <c r="B102" s="208"/>
      <c r="C102" s="209"/>
      <c r="D102" s="199" t="s">
        <v>147</v>
      </c>
      <c r="E102" s="210" t="s">
        <v>19</v>
      </c>
      <c r="F102" s="211" t="s">
        <v>433</v>
      </c>
      <c r="G102" s="209"/>
      <c r="H102" s="212">
        <v>1</v>
      </c>
      <c r="I102" s="213"/>
      <c r="J102" s="209"/>
      <c r="K102" s="209"/>
      <c r="L102" s="214"/>
      <c r="M102" s="215"/>
      <c r="N102" s="216"/>
      <c r="O102" s="216"/>
      <c r="P102" s="216"/>
      <c r="Q102" s="216"/>
      <c r="R102" s="216"/>
      <c r="S102" s="216"/>
      <c r="T102" s="217"/>
      <c r="AT102" s="218" t="s">
        <v>147</v>
      </c>
      <c r="AU102" s="218" t="s">
        <v>85</v>
      </c>
      <c r="AV102" s="14" t="s">
        <v>85</v>
      </c>
      <c r="AW102" s="14" t="s">
        <v>37</v>
      </c>
      <c r="AX102" s="14" t="s">
        <v>76</v>
      </c>
      <c r="AY102" s="218" t="s">
        <v>136</v>
      </c>
    </row>
    <row r="103" spans="1:65" s="14" customFormat="1" ht="11.25">
      <c r="B103" s="208"/>
      <c r="C103" s="209"/>
      <c r="D103" s="199" t="s">
        <v>147</v>
      </c>
      <c r="E103" s="210" t="s">
        <v>19</v>
      </c>
      <c r="F103" s="211" t="s">
        <v>427</v>
      </c>
      <c r="G103" s="209"/>
      <c r="H103" s="212">
        <v>1</v>
      </c>
      <c r="I103" s="213"/>
      <c r="J103" s="209"/>
      <c r="K103" s="209"/>
      <c r="L103" s="214"/>
      <c r="M103" s="215"/>
      <c r="N103" s="216"/>
      <c r="O103" s="216"/>
      <c r="P103" s="216"/>
      <c r="Q103" s="216"/>
      <c r="R103" s="216"/>
      <c r="S103" s="216"/>
      <c r="T103" s="217"/>
      <c r="AT103" s="218" t="s">
        <v>147</v>
      </c>
      <c r="AU103" s="218" t="s">
        <v>85</v>
      </c>
      <c r="AV103" s="14" t="s">
        <v>85</v>
      </c>
      <c r="AW103" s="14" t="s">
        <v>37</v>
      </c>
      <c r="AX103" s="14" t="s">
        <v>76</v>
      </c>
      <c r="AY103" s="218" t="s">
        <v>136</v>
      </c>
    </row>
    <row r="104" spans="1:65" s="15" customFormat="1" ht="11.25">
      <c r="B104" s="219"/>
      <c r="C104" s="220"/>
      <c r="D104" s="199" t="s">
        <v>147</v>
      </c>
      <c r="E104" s="221" t="s">
        <v>19</v>
      </c>
      <c r="F104" s="222" t="s">
        <v>151</v>
      </c>
      <c r="G104" s="220"/>
      <c r="H104" s="223">
        <v>2</v>
      </c>
      <c r="I104" s="224"/>
      <c r="J104" s="220"/>
      <c r="K104" s="220"/>
      <c r="L104" s="225"/>
      <c r="M104" s="226"/>
      <c r="N104" s="227"/>
      <c r="O104" s="227"/>
      <c r="P104" s="227"/>
      <c r="Q104" s="227"/>
      <c r="R104" s="227"/>
      <c r="S104" s="227"/>
      <c r="T104" s="228"/>
      <c r="AT104" s="229" t="s">
        <v>147</v>
      </c>
      <c r="AU104" s="229" t="s">
        <v>85</v>
      </c>
      <c r="AV104" s="15" t="s">
        <v>143</v>
      </c>
      <c r="AW104" s="15" t="s">
        <v>37</v>
      </c>
      <c r="AX104" s="15" t="s">
        <v>83</v>
      </c>
      <c r="AY104" s="229" t="s">
        <v>136</v>
      </c>
    </row>
    <row r="105" spans="1:65" s="2" customFormat="1" ht="33" customHeight="1">
      <c r="A105" s="35"/>
      <c r="B105" s="36"/>
      <c r="C105" s="179" t="s">
        <v>159</v>
      </c>
      <c r="D105" s="179" t="s">
        <v>138</v>
      </c>
      <c r="E105" s="180" t="s">
        <v>434</v>
      </c>
      <c r="F105" s="181" t="s">
        <v>435</v>
      </c>
      <c r="G105" s="182" t="s">
        <v>237</v>
      </c>
      <c r="H105" s="183">
        <v>2</v>
      </c>
      <c r="I105" s="184"/>
      <c r="J105" s="185">
        <f>ROUND(I105*H105,2)</f>
        <v>0</v>
      </c>
      <c r="K105" s="181" t="s">
        <v>142</v>
      </c>
      <c r="L105" s="40"/>
      <c r="M105" s="186" t="s">
        <v>19</v>
      </c>
      <c r="N105" s="187" t="s">
        <v>47</v>
      </c>
      <c r="O105" s="65"/>
      <c r="P105" s="188">
        <f>O105*H105</f>
        <v>0</v>
      </c>
      <c r="Q105" s="188">
        <v>0</v>
      </c>
      <c r="R105" s="188">
        <f>Q105*H105</f>
        <v>0</v>
      </c>
      <c r="S105" s="188">
        <v>8.2000000000000003E-2</v>
      </c>
      <c r="T105" s="189">
        <f>S105*H105</f>
        <v>0.16400000000000001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90" t="s">
        <v>143</v>
      </c>
      <c r="AT105" s="190" t="s">
        <v>138</v>
      </c>
      <c r="AU105" s="190" t="s">
        <v>85</v>
      </c>
      <c r="AY105" s="18" t="s">
        <v>136</v>
      </c>
      <c r="BE105" s="191">
        <f>IF(N105="základní",J105,0)</f>
        <v>0</v>
      </c>
      <c r="BF105" s="191">
        <f>IF(N105="snížená",J105,0)</f>
        <v>0</v>
      </c>
      <c r="BG105" s="191">
        <f>IF(N105="zákl. přenesená",J105,0)</f>
        <v>0</v>
      </c>
      <c r="BH105" s="191">
        <f>IF(N105="sníž. přenesená",J105,0)</f>
        <v>0</v>
      </c>
      <c r="BI105" s="191">
        <f>IF(N105="nulová",J105,0)</f>
        <v>0</v>
      </c>
      <c r="BJ105" s="18" t="s">
        <v>83</v>
      </c>
      <c r="BK105" s="191">
        <f>ROUND(I105*H105,2)</f>
        <v>0</v>
      </c>
      <c r="BL105" s="18" t="s">
        <v>143</v>
      </c>
      <c r="BM105" s="190" t="s">
        <v>436</v>
      </c>
    </row>
    <row r="106" spans="1:65" s="2" customFormat="1" ht="11.25">
      <c r="A106" s="35"/>
      <c r="B106" s="36"/>
      <c r="C106" s="37"/>
      <c r="D106" s="192" t="s">
        <v>145</v>
      </c>
      <c r="E106" s="37"/>
      <c r="F106" s="193" t="s">
        <v>437</v>
      </c>
      <c r="G106" s="37"/>
      <c r="H106" s="37"/>
      <c r="I106" s="194"/>
      <c r="J106" s="37"/>
      <c r="K106" s="37"/>
      <c r="L106" s="40"/>
      <c r="M106" s="195"/>
      <c r="N106" s="196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8" t="s">
        <v>145</v>
      </c>
      <c r="AU106" s="18" t="s">
        <v>85</v>
      </c>
    </row>
    <row r="107" spans="1:65" s="13" customFormat="1" ht="11.25">
      <c r="B107" s="197"/>
      <c r="C107" s="198"/>
      <c r="D107" s="199" t="s">
        <v>147</v>
      </c>
      <c r="E107" s="200" t="s">
        <v>19</v>
      </c>
      <c r="F107" s="201" t="s">
        <v>438</v>
      </c>
      <c r="G107" s="198"/>
      <c r="H107" s="200" t="s">
        <v>19</v>
      </c>
      <c r="I107" s="202"/>
      <c r="J107" s="198"/>
      <c r="K107" s="198"/>
      <c r="L107" s="203"/>
      <c r="M107" s="204"/>
      <c r="N107" s="205"/>
      <c r="O107" s="205"/>
      <c r="P107" s="205"/>
      <c r="Q107" s="205"/>
      <c r="R107" s="205"/>
      <c r="S107" s="205"/>
      <c r="T107" s="206"/>
      <c r="AT107" s="207" t="s">
        <v>147</v>
      </c>
      <c r="AU107" s="207" t="s">
        <v>85</v>
      </c>
      <c r="AV107" s="13" t="s">
        <v>83</v>
      </c>
      <c r="AW107" s="13" t="s">
        <v>37</v>
      </c>
      <c r="AX107" s="13" t="s">
        <v>76</v>
      </c>
      <c r="AY107" s="207" t="s">
        <v>136</v>
      </c>
    </row>
    <row r="108" spans="1:65" s="13" customFormat="1" ht="11.25">
      <c r="B108" s="197"/>
      <c r="C108" s="198"/>
      <c r="D108" s="199" t="s">
        <v>147</v>
      </c>
      <c r="E108" s="200" t="s">
        <v>19</v>
      </c>
      <c r="F108" s="201" t="s">
        <v>149</v>
      </c>
      <c r="G108" s="198"/>
      <c r="H108" s="200" t="s">
        <v>19</v>
      </c>
      <c r="I108" s="202"/>
      <c r="J108" s="198"/>
      <c r="K108" s="198"/>
      <c r="L108" s="203"/>
      <c r="M108" s="204"/>
      <c r="N108" s="205"/>
      <c r="O108" s="205"/>
      <c r="P108" s="205"/>
      <c r="Q108" s="205"/>
      <c r="R108" s="205"/>
      <c r="S108" s="205"/>
      <c r="T108" s="206"/>
      <c r="AT108" s="207" t="s">
        <v>147</v>
      </c>
      <c r="AU108" s="207" t="s">
        <v>85</v>
      </c>
      <c r="AV108" s="13" t="s">
        <v>83</v>
      </c>
      <c r="AW108" s="13" t="s">
        <v>37</v>
      </c>
      <c r="AX108" s="13" t="s">
        <v>76</v>
      </c>
      <c r="AY108" s="207" t="s">
        <v>136</v>
      </c>
    </row>
    <row r="109" spans="1:65" s="13" customFormat="1" ht="11.25">
      <c r="B109" s="197"/>
      <c r="C109" s="198"/>
      <c r="D109" s="199" t="s">
        <v>147</v>
      </c>
      <c r="E109" s="200" t="s">
        <v>19</v>
      </c>
      <c r="F109" s="201" t="s">
        <v>439</v>
      </c>
      <c r="G109" s="198"/>
      <c r="H109" s="200" t="s">
        <v>19</v>
      </c>
      <c r="I109" s="202"/>
      <c r="J109" s="198"/>
      <c r="K109" s="198"/>
      <c r="L109" s="203"/>
      <c r="M109" s="204"/>
      <c r="N109" s="205"/>
      <c r="O109" s="205"/>
      <c r="P109" s="205"/>
      <c r="Q109" s="205"/>
      <c r="R109" s="205"/>
      <c r="S109" s="205"/>
      <c r="T109" s="206"/>
      <c r="AT109" s="207" t="s">
        <v>147</v>
      </c>
      <c r="AU109" s="207" t="s">
        <v>85</v>
      </c>
      <c r="AV109" s="13" t="s">
        <v>83</v>
      </c>
      <c r="AW109" s="13" t="s">
        <v>37</v>
      </c>
      <c r="AX109" s="13" t="s">
        <v>76</v>
      </c>
      <c r="AY109" s="207" t="s">
        <v>136</v>
      </c>
    </row>
    <row r="110" spans="1:65" s="14" customFormat="1" ht="11.25">
      <c r="B110" s="208"/>
      <c r="C110" s="209"/>
      <c r="D110" s="199" t="s">
        <v>147</v>
      </c>
      <c r="E110" s="210" t="s">
        <v>19</v>
      </c>
      <c r="F110" s="211" t="s">
        <v>433</v>
      </c>
      <c r="G110" s="209"/>
      <c r="H110" s="212">
        <v>1</v>
      </c>
      <c r="I110" s="213"/>
      <c r="J110" s="209"/>
      <c r="K110" s="209"/>
      <c r="L110" s="214"/>
      <c r="M110" s="215"/>
      <c r="N110" s="216"/>
      <c r="O110" s="216"/>
      <c r="P110" s="216"/>
      <c r="Q110" s="216"/>
      <c r="R110" s="216"/>
      <c r="S110" s="216"/>
      <c r="T110" s="217"/>
      <c r="AT110" s="218" t="s">
        <v>147</v>
      </c>
      <c r="AU110" s="218" t="s">
        <v>85</v>
      </c>
      <c r="AV110" s="14" t="s">
        <v>85</v>
      </c>
      <c r="AW110" s="14" t="s">
        <v>37</v>
      </c>
      <c r="AX110" s="14" t="s">
        <v>76</v>
      </c>
      <c r="AY110" s="218" t="s">
        <v>136</v>
      </c>
    </row>
    <row r="111" spans="1:65" s="14" customFormat="1" ht="11.25">
      <c r="B111" s="208"/>
      <c r="C111" s="209"/>
      <c r="D111" s="199" t="s">
        <v>147</v>
      </c>
      <c r="E111" s="210" t="s">
        <v>19</v>
      </c>
      <c r="F111" s="211" t="s">
        <v>427</v>
      </c>
      <c r="G111" s="209"/>
      <c r="H111" s="212">
        <v>1</v>
      </c>
      <c r="I111" s="213"/>
      <c r="J111" s="209"/>
      <c r="K111" s="209"/>
      <c r="L111" s="214"/>
      <c r="M111" s="215"/>
      <c r="N111" s="216"/>
      <c r="O111" s="216"/>
      <c r="P111" s="216"/>
      <c r="Q111" s="216"/>
      <c r="R111" s="216"/>
      <c r="S111" s="216"/>
      <c r="T111" s="217"/>
      <c r="AT111" s="218" t="s">
        <v>147</v>
      </c>
      <c r="AU111" s="218" t="s">
        <v>85</v>
      </c>
      <c r="AV111" s="14" t="s">
        <v>85</v>
      </c>
      <c r="AW111" s="14" t="s">
        <v>37</v>
      </c>
      <c r="AX111" s="14" t="s">
        <v>76</v>
      </c>
      <c r="AY111" s="218" t="s">
        <v>136</v>
      </c>
    </row>
    <row r="112" spans="1:65" s="15" customFormat="1" ht="11.25">
      <c r="B112" s="219"/>
      <c r="C112" s="220"/>
      <c r="D112" s="199" t="s">
        <v>147</v>
      </c>
      <c r="E112" s="221" t="s">
        <v>19</v>
      </c>
      <c r="F112" s="222" t="s">
        <v>151</v>
      </c>
      <c r="G112" s="220"/>
      <c r="H112" s="223">
        <v>2</v>
      </c>
      <c r="I112" s="224"/>
      <c r="J112" s="220"/>
      <c r="K112" s="220"/>
      <c r="L112" s="225"/>
      <c r="M112" s="226"/>
      <c r="N112" s="227"/>
      <c r="O112" s="227"/>
      <c r="P112" s="227"/>
      <c r="Q112" s="227"/>
      <c r="R112" s="227"/>
      <c r="S112" s="227"/>
      <c r="T112" s="228"/>
      <c r="AT112" s="229" t="s">
        <v>147</v>
      </c>
      <c r="AU112" s="229" t="s">
        <v>85</v>
      </c>
      <c r="AV112" s="15" t="s">
        <v>143</v>
      </c>
      <c r="AW112" s="15" t="s">
        <v>37</v>
      </c>
      <c r="AX112" s="15" t="s">
        <v>83</v>
      </c>
      <c r="AY112" s="229" t="s">
        <v>136</v>
      </c>
    </row>
    <row r="113" spans="1:65" s="2" customFormat="1" ht="24.2" customHeight="1">
      <c r="A113" s="35"/>
      <c r="B113" s="36"/>
      <c r="C113" s="179" t="s">
        <v>143</v>
      </c>
      <c r="D113" s="179" t="s">
        <v>138</v>
      </c>
      <c r="E113" s="180" t="s">
        <v>440</v>
      </c>
      <c r="F113" s="181" t="s">
        <v>441</v>
      </c>
      <c r="G113" s="182" t="s">
        <v>237</v>
      </c>
      <c r="H113" s="183">
        <v>3</v>
      </c>
      <c r="I113" s="184"/>
      <c r="J113" s="185">
        <f>ROUND(I113*H113,2)</f>
        <v>0</v>
      </c>
      <c r="K113" s="181" t="s">
        <v>142</v>
      </c>
      <c r="L113" s="40"/>
      <c r="M113" s="186" t="s">
        <v>19</v>
      </c>
      <c r="N113" s="187" t="s">
        <v>47</v>
      </c>
      <c r="O113" s="65"/>
      <c r="P113" s="188">
        <f>O113*H113</f>
        <v>0</v>
      </c>
      <c r="Q113" s="188">
        <v>0</v>
      </c>
      <c r="R113" s="188">
        <f>Q113*H113</f>
        <v>0</v>
      </c>
      <c r="S113" s="188">
        <v>4.0000000000000001E-3</v>
      </c>
      <c r="T113" s="189">
        <f>S113*H113</f>
        <v>1.2E-2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90" t="s">
        <v>143</v>
      </c>
      <c r="AT113" s="190" t="s">
        <v>138</v>
      </c>
      <c r="AU113" s="190" t="s">
        <v>85</v>
      </c>
      <c r="AY113" s="18" t="s">
        <v>136</v>
      </c>
      <c r="BE113" s="191">
        <f>IF(N113="základní",J113,0)</f>
        <v>0</v>
      </c>
      <c r="BF113" s="191">
        <f>IF(N113="snížená",J113,0)</f>
        <v>0</v>
      </c>
      <c r="BG113" s="191">
        <f>IF(N113="zákl. přenesená",J113,0)</f>
        <v>0</v>
      </c>
      <c r="BH113" s="191">
        <f>IF(N113="sníž. přenesená",J113,0)</f>
        <v>0</v>
      </c>
      <c r="BI113" s="191">
        <f>IF(N113="nulová",J113,0)</f>
        <v>0</v>
      </c>
      <c r="BJ113" s="18" t="s">
        <v>83</v>
      </c>
      <c r="BK113" s="191">
        <f>ROUND(I113*H113,2)</f>
        <v>0</v>
      </c>
      <c r="BL113" s="18" t="s">
        <v>143</v>
      </c>
      <c r="BM113" s="190" t="s">
        <v>442</v>
      </c>
    </row>
    <row r="114" spans="1:65" s="2" customFormat="1" ht="11.25">
      <c r="A114" s="35"/>
      <c r="B114" s="36"/>
      <c r="C114" s="37"/>
      <c r="D114" s="192" t="s">
        <v>145</v>
      </c>
      <c r="E114" s="37"/>
      <c r="F114" s="193" t="s">
        <v>443</v>
      </c>
      <c r="G114" s="37"/>
      <c r="H114" s="37"/>
      <c r="I114" s="194"/>
      <c r="J114" s="37"/>
      <c r="K114" s="37"/>
      <c r="L114" s="40"/>
      <c r="M114" s="195"/>
      <c r="N114" s="196"/>
      <c r="O114" s="65"/>
      <c r="P114" s="65"/>
      <c r="Q114" s="65"/>
      <c r="R114" s="65"/>
      <c r="S114" s="65"/>
      <c r="T114" s="66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18" t="s">
        <v>145</v>
      </c>
      <c r="AU114" s="18" t="s">
        <v>85</v>
      </c>
    </row>
    <row r="115" spans="1:65" s="13" customFormat="1" ht="11.25">
      <c r="B115" s="197"/>
      <c r="C115" s="198"/>
      <c r="D115" s="199" t="s">
        <v>147</v>
      </c>
      <c r="E115" s="200" t="s">
        <v>19</v>
      </c>
      <c r="F115" s="201" t="s">
        <v>438</v>
      </c>
      <c r="G115" s="198"/>
      <c r="H115" s="200" t="s">
        <v>19</v>
      </c>
      <c r="I115" s="202"/>
      <c r="J115" s="198"/>
      <c r="K115" s="198"/>
      <c r="L115" s="203"/>
      <c r="M115" s="204"/>
      <c r="N115" s="205"/>
      <c r="O115" s="205"/>
      <c r="P115" s="205"/>
      <c r="Q115" s="205"/>
      <c r="R115" s="205"/>
      <c r="S115" s="205"/>
      <c r="T115" s="206"/>
      <c r="AT115" s="207" t="s">
        <v>147</v>
      </c>
      <c r="AU115" s="207" t="s">
        <v>85</v>
      </c>
      <c r="AV115" s="13" t="s">
        <v>83</v>
      </c>
      <c r="AW115" s="13" t="s">
        <v>37</v>
      </c>
      <c r="AX115" s="13" t="s">
        <v>76</v>
      </c>
      <c r="AY115" s="207" t="s">
        <v>136</v>
      </c>
    </row>
    <row r="116" spans="1:65" s="13" customFormat="1" ht="11.25">
      <c r="B116" s="197"/>
      <c r="C116" s="198"/>
      <c r="D116" s="199" t="s">
        <v>147</v>
      </c>
      <c r="E116" s="200" t="s">
        <v>19</v>
      </c>
      <c r="F116" s="201" t="s">
        <v>149</v>
      </c>
      <c r="G116" s="198"/>
      <c r="H116" s="200" t="s">
        <v>19</v>
      </c>
      <c r="I116" s="202"/>
      <c r="J116" s="198"/>
      <c r="K116" s="198"/>
      <c r="L116" s="203"/>
      <c r="M116" s="204"/>
      <c r="N116" s="205"/>
      <c r="O116" s="205"/>
      <c r="P116" s="205"/>
      <c r="Q116" s="205"/>
      <c r="R116" s="205"/>
      <c r="S116" s="205"/>
      <c r="T116" s="206"/>
      <c r="AT116" s="207" t="s">
        <v>147</v>
      </c>
      <c r="AU116" s="207" t="s">
        <v>85</v>
      </c>
      <c r="AV116" s="13" t="s">
        <v>83</v>
      </c>
      <c r="AW116" s="13" t="s">
        <v>37</v>
      </c>
      <c r="AX116" s="13" t="s">
        <v>76</v>
      </c>
      <c r="AY116" s="207" t="s">
        <v>136</v>
      </c>
    </row>
    <row r="117" spans="1:65" s="14" customFormat="1" ht="11.25">
      <c r="B117" s="208"/>
      <c r="C117" s="209"/>
      <c r="D117" s="199" t="s">
        <v>147</v>
      </c>
      <c r="E117" s="210" t="s">
        <v>19</v>
      </c>
      <c r="F117" s="211" t="s">
        <v>426</v>
      </c>
      <c r="G117" s="209"/>
      <c r="H117" s="212">
        <v>2</v>
      </c>
      <c r="I117" s="213"/>
      <c r="J117" s="209"/>
      <c r="K117" s="209"/>
      <c r="L117" s="214"/>
      <c r="M117" s="215"/>
      <c r="N117" s="216"/>
      <c r="O117" s="216"/>
      <c r="P117" s="216"/>
      <c r="Q117" s="216"/>
      <c r="R117" s="216"/>
      <c r="S117" s="216"/>
      <c r="T117" s="217"/>
      <c r="AT117" s="218" t="s">
        <v>147</v>
      </c>
      <c r="AU117" s="218" t="s">
        <v>85</v>
      </c>
      <c r="AV117" s="14" t="s">
        <v>85</v>
      </c>
      <c r="AW117" s="14" t="s">
        <v>37</v>
      </c>
      <c r="AX117" s="14" t="s">
        <v>76</v>
      </c>
      <c r="AY117" s="218" t="s">
        <v>136</v>
      </c>
    </row>
    <row r="118" spans="1:65" s="14" customFormat="1" ht="11.25">
      <c r="B118" s="208"/>
      <c r="C118" s="209"/>
      <c r="D118" s="199" t="s">
        <v>147</v>
      </c>
      <c r="E118" s="210" t="s">
        <v>19</v>
      </c>
      <c r="F118" s="211" t="s">
        <v>427</v>
      </c>
      <c r="G118" s="209"/>
      <c r="H118" s="212">
        <v>1</v>
      </c>
      <c r="I118" s="213"/>
      <c r="J118" s="209"/>
      <c r="K118" s="209"/>
      <c r="L118" s="214"/>
      <c r="M118" s="215"/>
      <c r="N118" s="216"/>
      <c r="O118" s="216"/>
      <c r="P118" s="216"/>
      <c r="Q118" s="216"/>
      <c r="R118" s="216"/>
      <c r="S118" s="216"/>
      <c r="T118" s="217"/>
      <c r="AT118" s="218" t="s">
        <v>147</v>
      </c>
      <c r="AU118" s="218" t="s">
        <v>85</v>
      </c>
      <c r="AV118" s="14" t="s">
        <v>85</v>
      </c>
      <c r="AW118" s="14" t="s">
        <v>37</v>
      </c>
      <c r="AX118" s="14" t="s">
        <v>76</v>
      </c>
      <c r="AY118" s="218" t="s">
        <v>136</v>
      </c>
    </row>
    <row r="119" spans="1:65" s="15" customFormat="1" ht="11.25">
      <c r="B119" s="219"/>
      <c r="C119" s="220"/>
      <c r="D119" s="199" t="s">
        <v>147</v>
      </c>
      <c r="E119" s="221" t="s">
        <v>19</v>
      </c>
      <c r="F119" s="222" t="s">
        <v>151</v>
      </c>
      <c r="G119" s="220"/>
      <c r="H119" s="223">
        <v>3</v>
      </c>
      <c r="I119" s="224"/>
      <c r="J119" s="220"/>
      <c r="K119" s="220"/>
      <c r="L119" s="225"/>
      <c r="M119" s="226"/>
      <c r="N119" s="227"/>
      <c r="O119" s="227"/>
      <c r="P119" s="227"/>
      <c r="Q119" s="227"/>
      <c r="R119" s="227"/>
      <c r="S119" s="227"/>
      <c r="T119" s="228"/>
      <c r="AT119" s="229" t="s">
        <v>147</v>
      </c>
      <c r="AU119" s="229" t="s">
        <v>85</v>
      </c>
      <c r="AV119" s="15" t="s">
        <v>143</v>
      </c>
      <c r="AW119" s="15" t="s">
        <v>37</v>
      </c>
      <c r="AX119" s="15" t="s">
        <v>83</v>
      </c>
      <c r="AY119" s="229" t="s">
        <v>136</v>
      </c>
    </row>
    <row r="120" spans="1:65" s="12" customFormat="1" ht="22.9" customHeight="1">
      <c r="B120" s="163"/>
      <c r="C120" s="164"/>
      <c r="D120" s="165" t="s">
        <v>75</v>
      </c>
      <c r="E120" s="177" t="s">
        <v>413</v>
      </c>
      <c r="F120" s="177" t="s">
        <v>414</v>
      </c>
      <c r="G120" s="164"/>
      <c r="H120" s="164"/>
      <c r="I120" s="167"/>
      <c r="J120" s="178">
        <f>BK120</f>
        <v>0</v>
      </c>
      <c r="K120" s="164"/>
      <c r="L120" s="169"/>
      <c r="M120" s="170"/>
      <c r="N120" s="171"/>
      <c r="O120" s="171"/>
      <c r="P120" s="172">
        <f>SUM(P121:P122)</f>
        <v>0</v>
      </c>
      <c r="Q120" s="171"/>
      <c r="R120" s="172">
        <f>SUM(R121:R122)</f>
        <v>0</v>
      </c>
      <c r="S120" s="171"/>
      <c r="T120" s="173">
        <f>SUM(T121:T122)</f>
        <v>0</v>
      </c>
      <c r="AR120" s="174" t="s">
        <v>83</v>
      </c>
      <c r="AT120" s="175" t="s">
        <v>75</v>
      </c>
      <c r="AU120" s="175" t="s">
        <v>83</v>
      </c>
      <c r="AY120" s="174" t="s">
        <v>136</v>
      </c>
      <c r="BK120" s="176">
        <f>SUM(BK121:BK122)</f>
        <v>0</v>
      </c>
    </row>
    <row r="121" spans="1:65" s="2" customFormat="1" ht="24.2" customHeight="1">
      <c r="A121" s="35"/>
      <c r="B121" s="36"/>
      <c r="C121" s="179" t="s">
        <v>173</v>
      </c>
      <c r="D121" s="179" t="s">
        <v>138</v>
      </c>
      <c r="E121" s="180" t="s">
        <v>416</v>
      </c>
      <c r="F121" s="181" t="s">
        <v>417</v>
      </c>
      <c r="G121" s="182" t="s">
        <v>183</v>
      </c>
      <c r="H121" s="183">
        <v>0.22700000000000001</v>
      </c>
      <c r="I121" s="184"/>
      <c r="J121" s="185">
        <f>ROUND(I121*H121,2)</f>
        <v>0</v>
      </c>
      <c r="K121" s="181" t="s">
        <v>142</v>
      </c>
      <c r="L121" s="40"/>
      <c r="M121" s="186" t="s">
        <v>19</v>
      </c>
      <c r="N121" s="187" t="s">
        <v>47</v>
      </c>
      <c r="O121" s="65"/>
      <c r="P121" s="188">
        <f>O121*H121</f>
        <v>0</v>
      </c>
      <c r="Q121" s="188">
        <v>0</v>
      </c>
      <c r="R121" s="188">
        <f>Q121*H121</f>
        <v>0</v>
      </c>
      <c r="S121" s="188">
        <v>0</v>
      </c>
      <c r="T121" s="189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90" t="s">
        <v>143</v>
      </c>
      <c r="AT121" s="190" t="s">
        <v>138</v>
      </c>
      <c r="AU121" s="190" t="s">
        <v>85</v>
      </c>
      <c r="AY121" s="18" t="s">
        <v>136</v>
      </c>
      <c r="BE121" s="191">
        <f>IF(N121="základní",J121,0)</f>
        <v>0</v>
      </c>
      <c r="BF121" s="191">
        <f>IF(N121="snížená",J121,0)</f>
        <v>0</v>
      </c>
      <c r="BG121" s="191">
        <f>IF(N121="zákl. přenesená",J121,0)</f>
        <v>0</v>
      </c>
      <c r="BH121" s="191">
        <f>IF(N121="sníž. přenesená",J121,0)</f>
        <v>0</v>
      </c>
      <c r="BI121" s="191">
        <f>IF(N121="nulová",J121,0)</f>
        <v>0</v>
      </c>
      <c r="BJ121" s="18" t="s">
        <v>83</v>
      </c>
      <c r="BK121" s="191">
        <f>ROUND(I121*H121,2)</f>
        <v>0</v>
      </c>
      <c r="BL121" s="18" t="s">
        <v>143</v>
      </c>
      <c r="BM121" s="190" t="s">
        <v>444</v>
      </c>
    </row>
    <row r="122" spans="1:65" s="2" customFormat="1" ht="11.25">
      <c r="A122" s="35"/>
      <c r="B122" s="36"/>
      <c r="C122" s="37"/>
      <c r="D122" s="192" t="s">
        <v>145</v>
      </c>
      <c r="E122" s="37"/>
      <c r="F122" s="193" t="s">
        <v>419</v>
      </c>
      <c r="G122" s="37"/>
      <c r="H122" s="37"/>
      <c r="I122" s="194"/>
      <c r="J122" s="37"/>
      <c r="K122" s="37"/>
      <c r="L122" s="40"/>
      <c r="M122" s="241"/>
      <c r="N122" s="242"/>
      <c r="O122" s="243"/>
      <c r="P122" s="243"/>
      <c r="Q122" s="243"/>
      <c r="R122" s="243"/>
      <c r="S122" s="243"/>
      <c r="T122" s="244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145</v>
      </c>
      <c r="AU122" s="18" t="s">
        <v>85</v>
      </c>
    </row>
    <row r="123" spans="1:65" s="2" customFormat="1" ht="6.95" customHeight="1">
      <c r="A123" s="35"/>
      <c r="B123" s="48"/>
      <c r="C123" s="49"/>
      <c r="D123" s="49"/>
      <c r="E123" s="49"/>
      <c r="F123" s="49"/>
      <c r="G123" s="49"/>
      <c r="H123" s="49"/>
      <c r="I123" s="49"/>
      <c r="J123" s="49"/>
      <c r="K123" s="49"/>
      <c r="L123" s="40"/>
      <c r="M123" s="35"/>
      <c r="O123" s="35"/>
      <c r="P123" s="35"/>
      <c r="Q123" s="35"/>
      <c r="R123" s="35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</sheetData>
  <sheetProtection algorithmName="SHA-512" hashValue="8PVXaLsyObH263bOBQTWJ9ir8rKXffHCfMrTouA/EAXt2Csf4987dGo9PEiiQPRC+sWl92vfwJ6t/SxqzXiHXw==" saltValue="YEEUp15lOsRkrUGFvC4IS0Y1sRtspBmTLkm5s4ZHgVaMynFghY1dOS/n3mFXwdpa03Ad4qeFG79QDq5hMsTKRg==" spinCount="100000" sheet="1" objects="1" scenarios="1" formatColumns="0" formatRows="0" autoFilter="0"/>
  <autoFilter ref="C87:K122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hyperlinks>
    <hyperlink ref="F92" r:id="rId1"/>
    <hyperlink ref="F99" r:id="rId2"/>
    <hyperlink ref="F106" r:id="rId3"/>
    <hyperlink ref="F114" r:id="rId4"/>
    <hyperlink ref="F122" r:id="rId5"/>
  </hyperlinks>
  <pageMargins left="0.39374999999999999" right="0.39374999999999999" top="0.39374999999999999" bottom="0.39374999999999999" header="0" footer="0"/>
  <pageSetup paperSize="9" scale="84" fitToHeight="100" orientation="landscape" blackAndWhite="1" r:id="rId6"/>
  <headerFooter>
    <oddFooter>&amp;CStrana &amp;P z &amp;N</oddFooter>
  </headerFooter>
  <drawing r:id="rId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72"/>
      <c r="M2" s="372"/>
      <c r="N2" s="372"/>
      <c r="O2" s="372"/>
      <c r="P2" s="372"/>
      <c r="Q2" s="372"/>
      <c r="R2" s="372"/>
      <c r="S2" s="372"/>
      <c r="T2" s="372"/>
      <c r="U2" s="372"/>
      <c r="V2" s="372"/>
      <c r="AT2" s="18" t="s">
        <v>96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85</v>
      </c>
    </row>
    <row r="4" spans="1:46" s="1" customFormat="1" ht="24.95" customHeight="1">
      <c r="B4" s="21"/>
      <c r="D4" s="111" t="s">
        <v>103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73" t="str">
        <f>'Rekapitulace stavby'!K6</f>
        <v>II/445 Šternberk - chodníky ul.Jesenická - SO 111 Chodník trasa A</v>
      </c>
      <c r="F7" s="374"/>
      <c r="G7" s="374"/>
      <c r="H7" s="374"/>
      <c r="L7" s="21"/>
    </row>
    <row r="8" spans="1:46" s="1" customFormat="1" ht="12" customHeight="1">
      <c r="B8" s="21"/>
      <c r="D8" s="113" t="s">
        <v>104</v>
      </c>
      <c r="L8" s="21"/>
    </row>
    <row r="9" spans="1:46" s="2" customFormat="1" ht="16.5" customHeight="1">
      <c r="A9" s="35"/>
      <c r="B9" s="40"/>
      <c r="C9" s="35"/>
      <c r="D9" s="35"/>
      <c r="E9" s="373" t="s">
        <v>105</v>
      </c>
      <c r="F9" s="375"/>
      <c r="G9" s="375"/>
      <c r="H9" s="375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3" t="s">
        <v>106</v>
      </c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76" t="s">
        <v>445</v>
      </c>
      <c r="F11" s="375"/>
      <c r="G11" s="375"/>
      <c r="H11" s="375"/>
      <c r="I11" s="35"/>
      <c r="J11" s="35"/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3" t="s">
        <v>18</v>
      </c>
      <c r="E13" s="35"/>
      <c r="F13" s="104" t="s">
        <v>19</v>
      </c>
      <c r="G13" s="35"/>
      <c r="H13" s="35"/>
      <c r="I13" s="113" t="s">
        <v>20</v>
      </c>
      <c r="J13" s="104" t="s">
        <v>19</v>
      </c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21</v>
      </c>
      <c r="E14" s="35"/>
      <c r="F14" s="104" t="s">
        <v>22</v>
      </c>
      <c r="G14" s="35"/>
      <c r="H14" s="35"/>
      <c r="I14" s="113" t="s">
        <v>23</v>
      </c>
      <c r="J14" s="115" t="str">
        <f>'Rekapitulace stavby'!AN8</f>
        <v>4. 4. 2023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25</v>
      </c>
      <c r="E16" s="35"/>
      <c r="F16" s="35"/>
      <c r="G16" s="35"/>
      <c r="H16" s="35"/>
      <c r="I16" s="113" t="s">
        <v>26</v>
      </c>
      <c r="J16" s="104" t="s">
        <v>27</v>
      </c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28</v>
      </c>
      <c r="F17" s="35"/>
      <c r="G17" s="35"/>
      <c r="H17" s="35"/>
      <c r="I17" s="113" t="s">
        <v>29</v>
      </c>
      <c r="J17" s="104" t="s">
        <v>30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3" t="s">
        <v>31</v>
      </c>
      <c r="E19" s="35"/>
      <c r="F19" s="35"/>
      <c r="G19" s="35"/>
      <c r="H19" s="35"/>
      <c r="I19" s="113" t="s">
        <v>26</v>
      </c>
      <c r="J19" s="31" t="str">
        <f>'Rekapitulace stavby'!AN13</f>
        <v>Vyplň údaj</v>
      </c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77" t="str">
        <f>'Rekapitulace stavby'!E14</f>
        <v>Vyplň údaj</v>
      </c>
      <c r="F20" s="378"/>
      <c r="G20" s="378"/>
      <c r="H20" s="378"/>
      <c r="I20" s="113" t="s">
        <v>29</v>
      </c>
      <c r="J20" s="31" t="str">
        <f>'Rekapitulace stavby'!AN14</f>
        <v>Vyplň údaj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3" t="s">
        <v>33</v>
      </c>
      <c r="E22" s="35"/>
      <c r="F22" s="35"/>
      <c r="G22" s="35"/>
      <c r="H22" s="35"/>
      <c r="I22" s="113" t="s">
        <v>26</v>
      </c>
      <c r="J22" s="104" t="s">
        <v>34</v>
      </c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35</v>
      </c>
      <c r="F23" s="35"/>
      <c r="G23" s="35"/>
      <c r="H23" s="35"/>
      <c r="I23" s="113" t="s">
        <v>29</v>
      </c>
      <c r="J23" s="104" t="s">
        <v>36</v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3" t="s">
        <v>38</v>
      </c>
      <c r="E25" s="35"/>
      <c r="F25" s="35"/>
      <c r="G25" s="35"/>
      <c r="H25" s="35"/>
      <c r="I25" s="113" t="s">
        <v>26</v>
      </c>
      <c r="J25" s="104" t="s">
        <v>19</v>
      </c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">
        <v>39</v>
      </c>
      <c r="F26" s="35"/>
      <c r="G26" s="35"/>
      <c r="H26" s="35"/>
      <c r="I26" s="113" t="s">
        <v>29</v>
      </c>
      <c r="J26" s="104" t="s">
        <v>19</v>
      </c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4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3" t="s">
        <v>40</v>
      </c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16"/>
      <c r="B29" s="117"/>
      <c r="C29" s="116"/>
      <c r="D29" s="116"/>
      <c r="E29" s="379" t="s">
        <v>19</v>
      </c>
      <c r="F29" s="379"/>
      <c r="G29" s="379"/>
      <c r="H29" s="379"/>
      <c r="I29" s="116"/>
      <c r="J29" s="116"/>
      <c r="K29" s="116"/>
      <c r="L29" s="118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0" t="s">
        <v>42</v>
      </c>
      <c r="E32" s="35"/>
      <c r="F32" s="35"/>
      <c r="G32" s="35"/>
      <c r="H32" s="35"/>
      <c r="I32" s="35"/>
      <c r="J32" s="121">
        <f>ROUND(J87, 2)</f>
        <v>0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19"/>
      <c r="E33" s="119"/>
      <c r="F33" s="119"/>
      <c r="G33" s="119"/>
      <c r="H33" s="119"/>
      <c r="I33" s="119"/>
      <c r="J33" s="119"/>
      <c r="K33" s="119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2" t="s">
        <v>44</v>
      </c>
      <c r="G34" s="35"/>
      <c r="H34" s="35"/>
      <c r="I34" s="122" t="s">
        <v>43</v>
      </c>
      <c r="J34" s="122" t="s">
        <v>45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3" t="s">
        <v>46</v>
      </c>
      <c r="E35" s="113" t="s">
        <v>47</v>
      </c>
      <c r="F35" s="124">
        <f>ROUND((SUM(BE87:BE91)),  2)</f>
        <v>0</v>
      </c>
      <c r="G35" s="35"/>
      <c r="H35" s="35"/>
      <c r="I35" s="125">
        <v>0.21</v>
      </c>
      <c r="J35" s="124">
        <f>ROUND(((SUM(BE87:BE91))*I35),  2)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3" t="s">
        <v>48</v>
      </c>
      <c r="F36" s="124">
        <f>ROUND((SUM(BF87:BF91)),  2)</f>
        <v>0</v>
      </c>
      <c r="G36" s="35"/>
      <c r="H36" s="35"/>
      <c r="I36" s="125">
        <v>0.15</v>
      </c>
      <c r="J36" s="124">
        <f>ROUND(((SUM(BF87:BF91))*I36),  2)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49</v>
      </c>
      <c r="F37" s="124">
        <f>ROUND((SUM(BG87:BG91)),  2)</f>
        <v>0</v>
      </c>
      <c r="G37" s="35"/>
      <c r="H37" s="35"/>
      <c r="I37" s="125">
        <v>0.21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3" t="s">
        <v>50</v>
      </c>
      <c r="F38" s="124">
        <f>ROUND((SUM(BH87:BH91)),  2)</f>
        <v>0</v>
      </c>
      <c r="G38" s="35"/>
      <c r="H38" s="35"/>
      <c r="I38" s="125">
        <v>0.15</v>
      </c>
      <c r="J38" s="124">
        <f>0</f>
        <v>0</v>
      </c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3" t="s">
        <v>51</v>
      </c>
      <c r="F39" s="124">
        <f>ROUND((SUM(BI87:BI91)),  2)</f>
        <v>0</v>
      </c>
      <c r="G39" s="35"/>
      <c r="H39" s="35"/>
      <c r="I39" s="125">
        <v>0</v>
      </c>
      <c r="J39" s="124">
        <f>0</f>
        <v>0</v>
      </c>
      <c r="K39" s="35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6"/>
      <c r="D41" s="127" t="s">
        <v>52</v>
      </c>
      <c r="E41" s="128"/>
      <c r="F41" s="128"/>
      <c r="G41" s="129" t="s">
        <v>53</v>
      </c>
      <c r="H41" s="130" t="s">
        <v>54</v>
      </c>
      <c r="I41" s="128"/>
      <c r="J41" s="131">
        <f>SUM(J32:J39)</f>
        <v>0</v>
      </c>
      <c r="K41" s="132"/>
      <c r="L41" s="114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33"/>
      <c r="C42" s="134"/>
      <c r="D42" s="134"/>
      <c r="E42" s="134"/>
      <c r="F42" s="134"/>
      <c r="G42" s="134"/>
      <c r="H42" s="134"/>
      <c r="I42" s="134"/>
      <c r="J42" s="134"/>
      <c r="K42" s="134"/>
      <c r="L42" s="114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35"/>
      <c r="C46" s="136"/>
      <c r="D46" s="136"/>
      <c r="E46" s="136"/>
      <c r="F46" s="136"/>
      <c r="G46" s="136"/>
      <c r="H46" s="136"/>
      <c r="I46" s="136"/>
      <c r="J46" s="136"/>
      <c r="K46" s="136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4" t="s">
        <v>108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80" t="str">
        <f>E7</f>
        <v>II/445 Šternberk - chodníky ul.Jesenická - SO 111 Chodník trasa A</v>
      </c>
      <c r="F50" s="381"/>
      <c r="G50" s="381"/>
      <c r="H50" s="381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104</v>
      </c>
      <c r="D51" s="23"/>
      <c r="E51" s="23"/>
      <c r="F51" s="23"/>
      <c r="G51" s="23"/>
      <c r="H51" s="23"/>
      <c r="I51" s="23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80" t="s">
        <v>105</v>
      </c>
      <c r="F52" s="382"/>
      <c r="G52" s="382"/>
      <c r="H52" s="382"/>
      <c r="I52" s="37"/>
      <c r="J52" s="37"/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106</v>
      </c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29" t="str">
        <f>E11</f>
        <v>SO 192 - Dočasné dopravní značení (DIO)</v>
      </c>
      <c r="F54" s="382"/>
      <c r="G54" s="382"/>
      <c r="H54" s="382"/>
      <c r="I54" s="37"/>
      <c r="J54" s="37"/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>k.ú. Šternberk</v>
      </c>
      <c r="G56" s="37"/>
      <c r="H56" s="37"/>
      <c r="I56" s="30" t="s">
        <v>23</v>
      </c>
      <c r="J56" s="60" t="str">
        <f>IF(J14="","",J14)</f>
        <v>4. 4. 2023</v>
      </c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5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5.2" customHeight="1">
      <c r="A58" s="35"/>
      <c r="B58" s="36"/>
      <c r="C58" s="30" t="s">
        <v>25</v>
      </c>
      <c r="D58" s="37"/>
      <c r="E58" s="37"/>
      <c r="F58" s="28" t="str">
        <f>E17</f>
        <v>Město Šternberk</v>
      </c>
      <c r="G58" s="37"/>
      <c r="H58" s="37"/>
      <c r="I58" s="30" t="s">
        <v>33</v>
      </c>
      <c r="J58" s="33" t="str">
        <f>E23</f>
        <v>Cekr CZ s.r.o.</v>
      </c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5.7" customHeight="1">
      <c r="A59" s="35"/>
      <c r="B59" s="36"/>
      <c r="C59" s="30" t="s">
        <v>31</v>
      </c>
      <c r="D59" s="37"/>
      <c r="E59" s="37"/>
      <c r="F59" s="28" t="str">
        <f>IF(E20="","",E20)</f>
        <v>Vyplň údaj</v>
      </c>
      <c r="G59" s="37"/>
      <c r="H59" s="37"/>
      <c r="I59" s="30" t="s">
        <v>38</v>
      </c>
      <c r="J59" s="33" t="str">
        <f>E26</f>
        <v>Jan Zamykal, CS ÚRS 2023/I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4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7" t="s">
        <v>109</v>
      </c>
      <c r="D61" s="138"/>
      <c r="E61" s="138"/>
      <c r="F61" s="138"/>
      <c r="G61" s="138"/>
      <c r="H61" s="138"/>
      <c r="I61" s="138"/>
      <c r="J61" s="139" t="s">
        <v>110</v>
      </c>
      <c r="K61" s="138"/>
      <c r="L61" s="11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4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9" customHeight="1">
      <c r="A63" s="35"/>
      <c r="B63" s="36"/>
      <c r="C63" s="140" t="s">
        <v>74</v>
      </c>
      <c r="D63" s="37"/>
      <c r="E63" s="37"/>
      <c r="F63" s="37"/>
      <c r="G63" s="37"/>
      <c r="H63" s="37"/>
      <c r="I63" s="37"/>
      <c r="J63" s="78">
        <f>J87</f>
        <v>0</v>
      </c>
      <c r="K63" s="37"/>
      <c r="L63" s="114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111</v>
      </c>
    </row>
    <row r="64" spans="1:47" s="9" customFormat="1" ht="24.95" customHeight="1">
      <c r="B64" s="141"/>
      <c r="C64" s="142"/>
      <c r="D64" s="143" t="s">
        <v>112</v>
      </c>
      <c r="E64" s="144"/>
      <c r="F64" s="144"/>
      <c r="G64" s="144"/>
      <c r="H64" s="144"/>
      <c r="I64" s="144"/>
      <c r="J64" s="145">
        <f>J88</f>
        <v>0</v>
      </c>
      <c r="K64" s="142"/>
      <c r="L64" s="146"/>
    </row>
    <row r="65" spans="1:31" s="10" customFormat="1" ht="19.899999999999999" customHeight="1">
      <c r="B65" s="147"/>
      <c r="C65" s="98"/>
      <c r="D65" s="148" t="s">
        <v>118</v>
      </c>
      <c r="E65" s="149"/>
      <c r="F65" s="149"/>
      <c r="G65" s="149"/>
      <c r="H65" s="149"/>
      <c r="I65" s="149"/>
      <c r="J65" s="150">
        <f>J89</f>
        <v>0</v>
      </c>
      <c r="K65" s="98"/>
      <c r="L65" s="151"/>
    </row>
    <row r="66" spans="1:31" s="2" customFormat="1" ht="21.75" customHeight="1">
      <c r="A66" s="35"/>
      <c r="B66" s="36"/>
      <c r="C66" s="37"/>
      <c r="D66" s="37"/>
      <c r="E66" s="37"/>
      <c r="F66" s="37"/>
      <c r="G66" s="37"/>
      <c r="H66" s="37"/>
      <c r="I66" s="37"/>
      <c r="J66" s="37"/>
      <c r="K66" s="37"/>
      <c r="L66" s="114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pans="1:31" s="2" customFormat="1" ht="6.95" customHeight="1">
      <c r="A67" s="35"/>
      <c r="B67" s="48"/>
      <c r="C67" s="49"/>
      <c r="D67" s="49"/>
      <c r="E67" s="49"/>
      <c r="F67" s="49"/>
      <c r="G67" s="49"/>
      <c r="H67" s="49"/>
      <c r="I67" s="49"/>
      <c r="J67" s="49"/>
      <c r="K67" s="49"/>
      <c r="L67" s="114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71" spans="1:31" s="2" customFormat="1" ht="6.95" customHeight="1">
      <c r="A71" s="35"/>
      <c r="B71" s="50"/>
      <c r="C71" s="51"/>
      <c r="D71" s="51"/>
      <c r="E71" s="51"/>
      <c r="F71" s="51"/>
      <c r="G71" s="51"/>
      <c r="H71" s="51"/>
      <c r="I71" s="51"/>
      <c r="J71" s="51"/>
      <c r="K71" s="51"/>
      <c r="L71" s="114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24.95" customHeight="1">
      <c r="A72" s="35"/>
      <c r="B72" s="36"/>
      <c r="C72" s="24" t="s">
        <v>121</v>
      </c>
      <c r="D72" s="37"/>
      <c r="E72" s="37"/>
      <c r="F72" s="37"/>
      <c r="G72" s="37"/>
      <c r="H72" s="37"/>
      <c r="I72" s="37"/>
      <c r="J72" s="37"/>
      <c r="K72" s="37"/>
      <c r="L72" s="114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6.95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14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2" customHeight="1">
      <c r="A74" s="35"/>
      <c r="B74" s="36"/>
      <c r="C74" s="30" t="s">
        <v>16</v>
      </c>
      <c r="D74" s="37"/>
      <c r="E74" s="37"/>
      <c r="F74" s="37"/>
      <c r="G74" s="37"/>
      <c r="H74" s="37"/>
      <c r="I74" s="37"/>
      <c r="J74" s="37"/>
      <c r="K74" s="37"/>
      <c r="L74" s="114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6.5" customHeight="1">
      <c r="A75" s="35"/>
      <c r="B75" s="36"/>
      <c r="C75" s="37"/>
      <c r="D75" s="37"/>
      <c r="E75" s="380" t="str">
        <f>E7</f>
        <v>II/445 Šternberk - chodníky ul.Jesenická - SO 111 Chodník trasa A</v>
      </c>
      <c r="F75" s="381"/>
      <c r="G75" s="381"/>
      <c r="H75" s="381"/>
      <c r="I75" s="37"/>
      <c r="J75" s="37"/>
      <c r="K75" s="37"/>
      <c r="L75" s="11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1" customFormat="1" ht="12" customHeight="1">
      <c r="B76" s="22"/>
      <c r="C76" s="30" t="s">
        <v>104</v>
      </c>
      <c r="D76" s="23"/>
      <c r="E76" s="23"/>
      <c r="F76" s="23"/>
      <c r="G76" s="23"/>
      <c r="H76" s="23"/>
      <c r="I76" s="23"/>
      <c r="J76" s="23"/>
      <c r="K76" s="23"/>
      <c r="L76" s="21"/>
    </row>
    <row r="77" spans="1:31" s="2" customFormat="1" ht="16.5" customHeight="1">
      <c r="A77" s="35"/>
      <c r="B77" s="36"/>
      <c r="C77" s="37"/>
      <c r="D77" s="37"/>
      <c r="E77" s="380" t="s">
        <v>105</v>
      </c>
      <c r="F77" s="382"/>
      <c r="G77" s="382"/>
      <c r="H77" s="382"/>
      <c r="I77" s="37"/>
      <c r="J77" s="37"/>
      <c r="K77" s="37"/>
      <c r="L77" s="114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2" customHeight="1">
      <c r="A78" s="35"/>
      <c r="B78" s="36"/>
      <c r="C78" s="30" t="s">
        <v>106</v>
      </c>
      <c r="D78" s="37"/>
      <c r="E78" s="37"/>
      <c r="F78" s="37"/>
      <c r="G78" s="37"/>
      <c r="H78" s="37"/>
      <c r="I78" s="37"/>
      <c r="J78" s="37"/>
      <c r="K78" s="37"/>
      <c r="L78" s="114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6.5" customHeight="1">
      <c r="A79" s="35"/>
      <c r="B79" s="36"/>
      <c r="C79" s="37"/>
      <c r="D79" s="37"/>
      <c r="E79" s="329" t="str">
        <f>E11</f>
        <v>SO 192 - Dočasné dopravní značení (DIO)</v>
      </c>
      <c r="F79" s="382"/>
      <c r="G79" s="382"/>
      <c r="H79" s="382"/>
      <c r="I79" s="37"/>
      <c r="J79" s="37"/>
      <c r="K79" s="37"/>
      <c r="L79" s="114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6.95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14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2" customHeight="1">
      <c r="A81" s="35"/>
      <c r="B81" s="36"/>
      <c r="C81" s="30" t="s">
        <v>21</v>
      </c>
      <c r="D81" s="37"/>
      <c r="E81" s="37"/>
      <c r="F81" s="28" t="str">
        <f>F14</f>
        <v>k.ú. Šternberk</v>
      </c>
      <c r="G81" s="37"/>
      <c r="H81" s="37"/>
      <c r="I81" s="30" t="s">
        <v>23</v>
      </c>
      <c r="J81" s="60" t="str">
        <f>IF(J14="","",J14)</f>
        <v>4. 4. 2023</v>
      </c>
      <c r="K81" s="37"/>
      <c r="L81" s="114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6.95" customHeight="1">
      <c r="A82" s="35"/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114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5.2" customHeight="1">
      <c r="A83" s="35"/>
      <c r="B83" s="36"/>
      <c r="C83" s="30" t="s">
        <v>25</v>
      </c>
      <c r="D83" s="37"/>
      <c r="E83" s="37"/>
      <c r="F83" s="28" t="str">
        <f>E17</f>
        <v>Město Šternberk</v>
      </c>
      <c r="G83" s="37"/>
      <c r="H83" s="37"/>
      <c r="I83" s="30" t="s">
        <v>33</v>
      </c>
      <c r="J83" s="33" t="str">
        <f>E23</f>
        <v>Cekr CZ s.r.o.</v>
      </c>
      <c r="K83" s="37"/>
      <c r="L83" s="114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25.7" customHeight="1">
      <c r="A84" s="35"/>
      <c r="B84" s="36"/>
      <c r="C84" s="30" t="s">
        <v>31</v>
      </c>
      <c r="D84" s="37"/>
      <c r="E84" s="37"/>
      <c r="F84" s="28" t="str">
        <f>IF(E20="","",E20)</f>
        <v>Vyplň údaj</v>
      </c>
      <c r="G84" s="37"/>
      <c r="H84" s="37"/>
      <c r="I84" s="30" t="s">
        <v>38</v>
      </c>
      <c r="J84" s="33" t="str">
        <f>E26</f>
        <v>Jan Zamykal, CS ÚRS 2023/I</v>
      </c>
      <c r="K84" s="37"/>
      <c r="L84" s="114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0.35" customHeight="1">
      <c r="A85" s="35"/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114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11" customFormat="1" ht="29.25" customHeight="1">
      <c r="A86" s="152"/>
      <c r="B86" s="153"/>
      <c r="C86" s="154" t="s">
        <v>122</v>
      </c>
      <c r="D86" s="155" t="s">
        <v>61</v>
      </c>
      <c r="E86" s="155" t="s">
        <v>57</v>
      </c>
      <c r="F86" s="155" t="s">
        <v>58</v>
      </c>
      <c r="G86" s="155" t="s">
        <v>123</v>
      </c>
      <c r="H86" s="155" t="s">
        <v>124</v>
      </c>
      <c r="I86" s="155" t="s">
        <v>125</v>
      </c>
      <c r="J86" s="155" t="s">
        <v>110</v>
      </c>
      <c r="K86" s="156" t="s">
        <v>126</v>
      </c>
      <c r="L86" s="157"/>
      <c r="M86" s="69" t="s">
        <v>19</v>
      </c>
      <c r="N86" s="70" t="s">
        <v>46</v>
      </c>
      <c r="O86" s="70" t="s">
        <v>127</v>
      </c>
      <c r="P86" s="70" t="s">
        <v>128</v>
      </c>
      <c r="Q86" s="70" t="s">
        <v>129</v>
      </c>
      <c r="R86" s="70" t="s">
        <v>130</v>
      </c>
      <c r="S86" s="70" t="s">
        <v>131</v>
      </c>
      <c r="T86" s="71" t="s">
        <v>132</v>
      </c>
      <c r="U86" s="152"/>
      <c r="V86" s="152"/>
      <c r="W86" s="152"/>
      <c r="X86" s="152"/>
      <c r="Y86" s="152"/>
      <c r="Z86" s="152"/>
      <c r="AA86" s="152"/>
      <c r="AB86" s="152"/>
      <c r="AC86" s="152"/>
      <c r="AD86" s="152"/>
      <c r="AE86" s="152"/>
    </row>
    <row r="87" spans="1:65" s="2" customFormat="1" ht="22.9" customHeight="1">
      <c r="A87" s="35"/>
      <c r="B87" s="36"/>
      <c r="C87" s="76" t="s">
        <v>133</v>
      </c>
      <c r="D87" s="37"/>
      <c r="E87" s="37"/>
      <c r="F87" s="37"/>
      <c r="G87" s="37"/>
      <c r="H87" s="37"/>
      <c r="I87" s="37"/>
      <c r="J87" s="158">
        <f>BK87</f>
        <v>0</v>
      </c>
      <c r="K87" s="37"/>
      <c r="L87" s="40"/>
      <c r="M87" s="72"/>
      <c r="N87" s="159"/>
      <c r="O87" s="73"/>
      <c r="P87" s="160">
        <f>P88</f>
        <v>0</v>
      </c>
      <c r="Q87" s="73"/>
      <c r="R87" s="160">
        <f>R88</f>
        <v>0</v>
      </c>
      <c r="S87" s="73"/>
      <c r="T87" s="161">
        <f>T88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8" t="s">
        <v>75</v>
      </c>
      <c r="AU87" s="18" t="s">
        <v>111</v>
      </c>
      <c r="BK87" s="162">
        <f>BK88</f>
        <v>0</v>
      </c>
    </row>
    <row r="88" spans="1:65" s="12" customFormat="1" ht="25.9" customHeight="1">
      <c r="B88" s="163"/>
      <c r="C88" s="164"/>
      <c r="D88" s="165" t="s">
        <v>75</v>
      </c>
      <c r="E88" s="166" t="s">
        <v>134</v>
      </c>
      <c r="F88" s="166" t="s">
        <v>135</v>
      </c>
      <c r="G88" s="164"/>
      <c r="H88" s="164"/>
      <c r="I88" s="167"/>
      <c r="J88" s="168">
        <f>BK88</f>
        <v>0</v>
      </c>
      <c r="K88" s="164"/>
      <c r="L88" s="169"/>
      <c r="M88" s="170"/>
      <c r="N88" s="171"/>
      <c r="O88" s="171"/>
      <c r="P88" s="172">
        <f>P89</f>
        <v>0</v>
      </c>
      <c r="Q88" s="171"/>
      <c r="R88" s="172">
        <f>R89</f>
        <v>0</v>
      </c>
      <c r="S88" s="171"/>
      <c r="T88" s="173">
        <f>T89</f>
        <v>0</v>
      </c>
      <c r="AR88" s="174" t="s">
        <v>83</v>
      </c>
      <c r="AT88" s="175" t="s">
        <v>75</v>
      </c>
      <c r="AU88" s="175" t="s">
        <v>76</v>
      </c>
      <c r="AY88" s="174" t="s">
        <v>136</v>
      </c>
      <c r="BK88" s="176">
        <f>BK89</f>
        <v>0</v>
      </c>
    </row>
    <row r="89" spans="1:65" s="12" customFormat="1" ht="22.9" customHeight="1">
      <c r="B89" s="163"/>
      <c r="C89" s="164"/>
      <c r="D89" s="165" t="s">
        <v>75</v>
      </c>
      <c r="E89" s="177" t="s">
        <v>205</v>
      </c>
      <c r="F89" s="177" t="s">
        <v>328</v>
      </c>
      <c r="G89" s="164"/>
      <c r="H89" s="164"/>
      <c r="I89" s="167"/>
      <c r="J89" s="178">
        <f>BK89</f>
        <v>0</v>
      </c>
      <c r="K89" s="164"/>
      <c r="L89" s="169"/>
      <c r="M89" s="170"/>
      <c r="N89" s="171"/>
      <c r="O89" s="171"/>
      <c r="P89" s="172">
        <f>SUM(P90:P91)</f>
        <v>0</v>
      </c>
      <c r="Q89" s="171"/>
      <c r="R89" s="172">
        <f>SUM(R90:R91)</f>
        <v>0</v>
      </c>
      <c r="S89" s="171"/>
      <c r="T89" s="173">
        <f>SUM(T90:T91)</f>
        <v>0</v>
      </c>
      <c r="AR89" s="174" t="s">
        <v>83</v>
      </c>
      <c r="AT89" s="175" t="s">
        <v>75</v>
      </c>
      <c r="AU89" s="175" t="s">
        <v>83</v>
      </c>
      <c r="AY89" s="174" t="s">
        <v>136</v>
      </c>
      <c r="BK89" s="176">
        <f>SUM(BK90:BK91)</f>
        <v>0</v>
      </c>
    </row>
    <row r="90" spans="1:65" s="2" customFormat="1" ht="16.5" customHeight="1">
      <c r="A90" s="35"/>
      <c r="B90" s="36"/>
      <c r="C90" s="179" t="s">
        <v>83</v>
      </c>
      <c r="D90" s="179" t="s">
        <v>138</v>
      </c>
      <c r="E90" s="180" t="s">
        <v>446</v>
      </c>
      <c r="F90" s="181" t="s">
        <v>447</v>
      </c>
      <c r="G90" s="182" t="s">
        <v>317</v>
      </c>
      <c r="H90" s="183">
        <v>1</v>
      </c>
      <c r="I90" s="184"/>
      <c r="J90" s="185">
        <f>ROUND(I90*H90,2)</f>
        <v>0</v>
      </c>
      <c r="K90" s="181" t="s">
        <v>238</v>
      </c>
      <c r="L90" s="40"/>
      <c r="M90" s="186" t="s">
        <v>19</v>
      </c>
      <c r="N90" s="187" t="s">
        <v>47</v>
      </c>
      <c r="O90" s="65"/>
      <c r="P90" s="188">
        <f>O90*H90</f>
        <v>0</v>
      </c>
      <c r="Q90" s="188">
        <v>0</v>
      </c>
      <c r="R90" s="188">
        <f>Q90*H90</f>
        <v>0</v>
      </c>
      <c r="S90" s="188">
        <v>0</v>
      </c>
      <c r="T90" s="189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90" t="s">
        <v>143</v>
      </c>
      <c r="AT90" s="190" t="s">
        <v>138</v>
      </c>
      <c r="AU90" s="190" t="s">
        <v>85</v>
      </c>
      <c r="AY90" s="18" t="s">
        <v>136</v>
      </c>
      <c r="BE90" s="191">
        <f>IF(N90="základní",J90,0)</f>
        <v>0</v>
      </c>
      <c r="BF90" s="191">
        <f>IF(N90="snížená",J90,0)</f>
        <v>0</v>
      </c>
      <c r="BG90" s="191">
        <f>IF(N90="zákl. přenesená",J90,0)</f>
        <v>0</v>
      </c>
      <c r="BH90" s="191">
        <f>IF(N90="sníž. přenesená",J90,0)</f>
        <v>0</v>
      </c>
      <c r="BI90" s="191">
        <f>IF(N90="nulová",J90,0)</f>
        <v>0</v>
      </c>
      <c r="BJ90" s="18" t="s">
        <v>83</v>
      </c>
      <c r="BK90" s="191">
        <f>ROUND(I90*H90,2)</f>
        <v>0</v>
      </c>
      <c r="BL90" s="18" t="s">
        <v>143</v>
      </c>
      <c r="BM90" s="190" t="s">
        <v>448</v>
      </c>
    </row>
    <row r="91" spans="1:65" s="2" customFormat="1" ht="19.5">
      <c r="A91" s="35"/>
      <c r="B91" s="36"/>
      <c r="C91" s="37"/>
      <c r="D91" s="199" t="s">
        <v>319</v>
      </c>
      <c r="E91" s="37"/>
      <c r="F91" s="240" t="s">
        <v>380</v>
      </c>
      <c r="G91" s="37"/>
      <c r="H91" s="37"/>
      <c r="I91" s="194"/>
      <c r="J91" s="37"/>
      <c r="K91" s="37"/>
      <c r="L91" s="40"/>
      <c r="M91" s="241"/>
      <c r="N91" s="242"/>
      <c r="O91" s="243"/>
      <c r="P91" s="243"/>
      <c r="Q91" s="243"/>
      <c r="R91" s="243"/>
      <c r="S91" s="243"/>
      <c r="T91" s="244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8" t="s">
        <v>319</v>
      </c>
      <c r="AU91" s="18" t="s">
        <v>85</v>
      </c>
    </row>
    <row r="92" spans="1:65" s="2" customFormat="1" ht="6.95" customHeight="1">
      <c r="A92" s="35"/>
      <c r="B92" s="48"/>
      <c r="C92" s="49"/>
      <c r="D92" s="49"/>
      <c r="E92" s="49"/>
      <c r="F92" s="49"/>
      <c r="G92" s="49"/>
      <c r="H92" s="49"/>
      <c r="I92" s="49"/>
      <c r="J92" s="49"/>
      <c r="K92" s="49"/>
      <c r="L92" s="40"/>
      <c r="M92" s="35"/>
      <c r="O92" s="35"/>
      <c r="P92" s="35"/>
      <c r="Q92" s="35"/>
      <c r="R92" s="35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</sheetData>
  <sheetProtection algorithmName="SHA-512" hashValue="QQj54GXJ9u7CzVrkcb0wcu72Id5/pFfBpgMWZqAUeIyhaCp5MFXzgdWpRWXBqf/B6lI5u4zB4u1wNv/gZ/J1MQ==" saltValue="eZpAaoDgooypMQmZrhvzTChp/HOrqX5AxF5cRCXA47OWvzlkwd0RwzvhUMARBRJeBhlwG3pgH0V7v6eEg+/ZMA==" spinCount="100000" sheet="1" objects="1" scenarios="1" formatColumns="0" formatRows="0" autoFilter="0"/>
  <autoFilter ref="C86:K91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72"/>
      <c r="M2" s="372"/>
      <c r="N2" s="372"/>
      <c r="O2" s="372"/>
      <c r="P2" s="372"/>
      <c r="Q2" s="372"/>
      <c r="R2" s="372"/>
      <c r="S2" s="372"/>
      <c r="T2" s="372"/>
      <c r="U2" s="372"/>
      <c r="V2" s="372"/>
      <c r="AT2" s="18" t="s">
        <v>102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85</v>
      </c>
    </row>
    <row r="4" spans="1:46" s="1" customFormat="1" ht="24.95" customHeight="1">
      <c r="B4" s="21"/>
      <c r="D4" s="111" t="s">
        <v>103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73" t="str">
        <f>'Rekapitulace stavby'!K6</f>
        <v>II/445 Šternberk - chodníky ul.Jesenická - SO 111 Chodník trasa A</v>
      </c>
      <c r="F7" s="374"/>
      <c r="G7" s="374"/>
      <c r="H7" s="374"/>
      <c r="L7" s="21"/>
    </row>
    <row r="8" spans="1:46" s="1" customFormat="1" ht="12" customHeight="1">
      <c r="B8" s="21"/>
      <c r="D8" s="113" t="s">
        <v>104</v>
      </c>
      <c r="L8" s="21"/>
    </row>
    <row r="9" spans="1:46" s="2" customFormat="1" ht="16.5" customHeight="1">
      <c r="A9" s="35"/>
      <c r="B9" s="40"/>
      <c r="C9" s="35"/>
      <c r="D9" s="35"/>
      <c r="E9" s="373" t="s">
        <v>449</v>
      </c>
      <c r="F9" s="375"/>
      <c r="G9" s="375"/>
      <c r="H9" s="375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3" t="s">
        <v>106</v>
      </c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76" t="s">
        <v>450</v>
      </c>
      <c r="F11" s="375"/>
      <c r="G11" s="375"/>
      <c r="H11" s="375"/>
      <c r="I11" s="35"/>
      <c r="J11" s="35"/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3" t="s">
        <v>18</v>
      </c>
      <c r="E13" s="35"/>
      <c r="F13" s="104" t="s">
        <v>19</v>
      </c>
      <c r="G13" s="35"/>
      <c r="H13" s="35"/>
      <c r="I13" s="113" t="s">
        <v>20</v>
      </c>
      <c r="J13" s="104" t="s">
        <v>19</v>
      </c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21</v>
      </c>
      <c r="E14" s="35"/>
      <c r="F14" s="104" t="s">
        <v>22</v>
      </c>
      <c r="G14" s="35"/>
      <c r="H14" s="35"/>
      <c r="I14" s="113" t="s">
        <v>23</v>
      </c>
      <c r="J14" s="115" t="str">
        <f>'Rekapitulace stavby'!AN8</f>
        <v>4. 4. 2023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25</v>
      </c>
      <c r="E16" s="35"/>
      <c r="F16" s="35"/>
      <c r="G16" s="35"/>
      <c r="H16" s="35"/>
      <c r="I16" s="113" t="s">
        <v>26</v>
      </c>
      <c r="J16" s="104" t="s">
        <v>27</v>
      </c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28</v>
      </c>
      <c r="F17" s="35"/>
      <c r="G17" s="35"/>
      <c r="H17" s="35"/>
      <c r="I17" s="113" t="s">
        <v>29</v>
      </c>
      <c r="J17" s="104" t="s">
        <v>30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3" t="s">
        <v>31</v>
      </c>
      <c r="E19" s="35"/>
      <c r="F19" s="35"/>
      <c r="G19" s="35"/>
      <c r="H19" s="35"/>
      <c r="I19" s="113" t="s">
        <v>26</v>
      </c>
      <c r="J19" s="31" t="str">
        <f>'Rekapitulace stavby'!AN13</f>
        <v>Vyplň údaj</v>
      </c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77" t="str">
        <f>'Rekapitulace stavby'!E14</f>
        <v>Vyplň údaj</v>
      </c>
      <c r="F20" s="378"/>
      <c r="G20" s="378"/>
      <c r="H20" s="378"/>
      <c r="I20" s="113" t="s">
        <v>29</v>
      </c>
      <c r="J20" s="31" t="str">
        <f>'Rekapitulace stavby'!AN14</f>
        <v>Vyplň údaj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3" t="s">
        <v>33</v>
      </c>
      <c r="E22" s="35"/>
      <c r="F22" s="35"/>
      <c r="G22" s="35"/>
      <c r="H22" s="35"/>
      <c r="I22" s="113" t="s">
        <v>26</v>
      </c>
      <c r="J22" s="104" t="s">
        <v>34</v>
      </c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35</v>
      </c>
      <c r="F23" s="35"/>
      <c r="G23" s="35"/>
      <c r="H23" s="35"/>
      <c r="I23" s="113" t="s">
        <v>29</v>
      </c>
      <c r="J23" s="104" t="s">
        <v>36</v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3" t="s">
        <v>38</v>
      </c>
      <c r="E25" s="35"/>
      <c r="F25" s="35"/>
      <c r="G25" s="35"/>
      <c r="H25" s="35"/>
      <c r="I25" s="113" t="s">
        <v>26</v>
      </c>
      <c r="J25" s="104" t="s">
        <v>19</v>
      </c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">
        <v>39</v>
      </c>
      <c r="F26" s="35"/>
      <c r="G26" s="35"/>
      <c r="H26" s="35"/>
      <c r="I26" s="113" t="s">
        <v>29</v>
      </c>
      <c r="J26" s="104" t="s">
        <v>19</v>
      </c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4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3" t="s">
        <v>40</v>
      </c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16"/>
      <c r="B29" s="117"/>
      <c r="C29" s="116"/>
      <c r="D29" s="116"/>
      <c r="E29" s="379" t="s">
        <v>19</v>
      </c>
      <c r="F29" s="379"/>
      <c r="G29" s="379"/>
      <c r="H29" s="379"/>
      <c r="I29" s="116"/>
      <c r="J29" s="116"/>
      <c r="K29" s="116"/>
      <c r="L29" s="118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0" t="s">
        <v>42</v>
      </c>
      <c r="E32" s="35"/>
      <c r="F32" s="35"/>
      <c r="G32" s="35"/>
      <c r="H32" s="35"/>
      <c r="I32" s="35"/>
      <c r="J32" s="121">
        <f>ROUND(J90, 2)</f>
        <v>0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19"/>
      <c r="E33" s="119"/>
      <c r="F33" s="119"/>
      <c r="G33" s="119"/>
      <c r="H33" s="119"/>
      <c r="I33" s="119"/>
      <c r="J33" s="119"/>
      <c r="K33" s="119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2" t="s">
        <v>44</v>
      </c>
      <c r="G34" s="35"/>
      <c r="H34" s="35"/>
      <c r="I34" s="122" t="s">
        <v>43</v>
      </c>
      <c r="J34" s="122" t="s">
        <v>45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3" t="s">
        <v>46</v>
      </c>
      <c r="E35" s="113" t="s">
        <v>47</v>
      </c>
      <c r="F35" s="124">
        <f>ROUND((SUM(BE90:BE163)),  2)</f>
        <v>0</v>
      </c>
      <c r="G35" s="35"/>
      <c r="H35" s="35"/>
      <c r="I35" s="125">
        <v>0.21</v>
      </c>
      <c r="J35" s="124">
        <f>ROUND(((SUM(BE90:BE163))*I35),  2)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3" t="s">
        <v>48</v>
      </c>
      <c r="F36" s="124">
        <f>ROUND((SUM(BF90:BF163)),  2)</f>
        <v>0</v>
      </c>
      <c r="G36" s="35"/>
      <c r="H36" s="35"/>
      <c r="I36" s="125">
        <v>0.15</v>
      </c>
      <c r="J36" s="124">
        <f>ROUND(((SUM(BF90:BF163))*I36),  2)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49</v>
      </c>
      <c r="F37" s="124">
        <f>ROUND((SUM(BG90:BG163)),  2)</f>
        <v>0</v>
      </c>
      <c r="G37" s="35"/>
      <c r="H37" s="35"/>
      <c r="I37" s="125">
        <v>0.21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3" t="s">
        <v>50</v>
      </c>
      <c r="F38" s="124">
        <f>ROUND((SUM(BH90:BH163)),  2)</f>
        <v>0</v>
      </c>
      <c r="G38" s="35"/>
      <c r="H38" s="35"/>
      <c r="I38" s="125">
        <v>0.15</v>
      </c>
      <c r="J38" s="124">
        <f>0</f>
        <v>0</v>
      </c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3" t="s">
        <v>51</v>
      </c>
      <c r="F39" s="124">
        <f>ROUND((SUM(BI90:BI163)),  2)</f>
        <v>0</v>
      </c>
      <c r="G39" s="35"/>
      <c r="H39" s="35"/>
      <c r="I39" s="125">
        <v>0</v>
      </c>
      <c r="J39" s="124">
        <f>0</f>
        <v>0</v>
      </c>
      <c r="K39" s="35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6"/>
      <c r="D41" s="127" t="s">
        <v>52</v>
      </c>
      <c r="E41" s="128"/>
      <c r="F41" s="128"/>
      <c r="G41" s="129" t="s">
        <v>53</v>
      </c>
      <c r="H41" s="130" t="s">
        <v>54</v>
      </c>
      <c r="I41" s="128"/>
      <c r="J41" s="131">
        <f>SUM(J32:J39)</f>
        <v>0</v>
      </c>
      <c r="K41" s="132"/>
      <c r="L41" s="114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33"/>
      <c r="C42" s="134"/>
      <c r="D42" s="134"/>
      <c r="E42" s="134"/>
      <c r="F42" s="134"/>
      <c r="G42" s="134"/>
      <c r="H42" s="134"/>
      <c r="I42" s="134"/>
      <c r="J42" s="134"/>
      <c r="K42" s="134"/>
      <c r="L42" s="114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35"/>
      <c r="C46" s="136"/>
      <c r="D46" s="136"/>
      <c r="E46" s="136"/>
      <c r="F46" s="136"/>
      <c r="G46" s="136"/>
      <c r="H46" s="136"/>
      <c r="I46" s="136"/>
      <c r="J46" s="136"/>
      <c r="K46" s="136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4" t="s">
        <v>108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80" t="str">
        <f>E7</f>
        <v>II/445 Šternberk - chodníky ul.Jesenická - SO 111 Chodník trasa A</v>
      </c>
      <c r="F50" s="381"/>
      <c r="G50" s="381"/>
      <c r="H50" s="381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104</v>
      </c>
      <c r="D51" s="23"/>
      <c r="E51" s="23"/>
      <c r="F51" s="23"/>
      <c r="G51" s="23"/>
      <c r="H51" s="23"/>
      <c r="I51" s="23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80" t="s">
        <v>449</v>
      </c>
      <c r="F52" s="382"/>
      <c r="G52" s="382"/>
      <c r="H52" s="382"/>
      <c r="I52" s="37"/>
      <c r="J52" s="37"/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106</v>
      </c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29" t="str">
        <f>E11</f>
        <v>SO 901 - Vedlejší rozpočtové náklady</v>
      </c>
      <c r="F54" s="382"/>
      <c r="G54" s="382"/>
      <c r="H54" s="382"/>
      <c r="I54" s="37"/>
      <c r="J54" s="37"/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>k.ú. Šternberk</v>
      </c>
      <c r="G56" s="37"/>
      <c r="H56" s="37"/>
      <c r="I56" s="30" t="s">
        <v>23</v>
      </c>
      <c r="J56" s="60" t="str">
        <f>IF(J14="","",J14)</f>
        <v>4. 4. 2023</v>
      </c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5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5.2" customHeight="1">
      <c r="A58" s="35"/>
      <c r="B58" s="36"/>
      <c r="C58" s="30" t="s">
        <v>25</v>
      </c>
      <c r="D58" s="37"/>
      <c r="E58" s="37"/>
      <c r="F58" s="28" t="str">
        <f>E17</f>
        <v>Město Šternberk</v>
      </c>
      <c r="G58" s="37"/>
      <c r="H58" s="37"/>
      <c r="I58" s="30" t="s">
        <v>33</v>
      </c>
      <c r="J58" s="33" t="str">
        <f>E23</f>
        <v>Cekr CZ s.r.o.</v>
      </c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5.7" customHeight="1">
      <c r="A59" s="35"/>
      <c r="B59" s="36"/>
      <c r="C59" s="30" t="s">
        <v>31</v>
      </c>
      <c r="D59" s="37"/>
      <c r="E59" s="37"/>
      <c r="F59" s="28" t="str">
        <f>IF(E20="","",E20)</f>
        <v>Vyplň údaj</v>
      </c>
      <c r="G59" s="37"/>
      <c r="H59" s="37"/>
      <c r="I59" s="30" t="s">
        <v>38</v>
      </c>
      <c r="J59" s="33" t="str">
        <f>E26</f>
        <v>Jan Zamykal, CS ÚRS 2023/I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4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7" t="s">
        <v>109</v>
      </c>
      <c r="D61" s="138"/>
      <c r="E61" s="138"/>
      <c r="F61" s="138"/>
      <c r="G61" s="138"/>
      <c r="H61" s="138"/>
      <c r="I61" s="138"/>
      <c r="J61" s="139" t="s">
        <v>110</v>
      </c>
      <c r="K61" s="138"/>
      <c r="L61" s="11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4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9" customHeight="1">
      <c r="A63" s="35"/>
      <c r="B63" s="36"/>
      <c r="C63" s="140" t="s">
        <v>74</v>
      </c>
      <c r="D63" s="37"/>
      <c r="E63" s="37"/>
      <c r="F63" s="37"/>
      <c r="G63" s="37"/>
      <c r="H63" s="37"/>
      <c r="I63" s="37"/>
      <c r="J63" s="78">
        <f>J90</f>
        <v>0</v>
      </c>
      <c r="K63" s="37"/>
      <c r="L63" s="114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111</v>
      </c>
    </row>
    <row r="64" spans="1:47" s="9" customFormat="1" ht="24.95" customHeight="1">
      <c r="B64" s="141"/>
      <c r="C64" s="142"/>
      <c r="D64" s="143" t="s">
        <v>451</v>
      </c>
      <c r="E64" s="144"/>
      <c r="F64" s="144"/>
      <c r="G64" s="144"/>
      <c r="H64" s="144"/>
      <c r="I64" s="144"/>
      <c r="J64" s="145">
        <f>J91</f>
        <v>0</v>
      </c>
      <c r="K64" s="142"/>
      <c r="L64" s="146"/>
    </row>
    <row r="65" spans="1:31" s="10" customFormat="1" ht="19.899999999999999" customHeight="1">
      <c r="B65" s="147"/>
      <c r="C65" s="98"/>
      <c r="D65" s="148" t="s">
        <v>452</v>
      </c>
      <c r="E65" s="149"/>
      <c r="F65" s="149"/>
      <c r="G65" s="149"/>
      <c r="H65" s="149"/>
      <c r="I65" s="149"/>
      <c r="J65" s="150">
        <f>J92</f>
        <v>0</v>
      </c>
      <c r="K65" s="98"/>
      <c r="L65" s="151"/>
    </row>
    <row r="66" spans="1:31" s="10" customFormat="1" ht="19.899999999999999" customHeight="1">
      <c r="B66" s="147"/>
      <c r="C66" s="98"/>
      <c r="D66" s="148" t="s">
        <v>453</v>
      </c>
      <c r="E66" s="149"/>
      <c r="F66" s="149"/>
      <c r="G66" s="149"/>
      <c r="H66" s="149"/>
      <c r="I66" s="149"/>
      <c r="J66" s="150">
        <f>J130</f>
        <v>0</v>
      </c>
      <c r="K66" s="98"/>
      <c r="L66" s="151"/>
    </row>
    <row r="67" spans="1:31" s="10" customFormat="1" ht="19.899999999999999" customHeight="1">
      <c r="B67" s="147"/>
      <c r="C67" s="98"/>
      <c r="D67" s="148" t="s">
        <v>454</v>
      </c>
      <c r="E67" s="149"/>
      <c r="F67" s="149"/>
      <c r="G67" s="149"/>
      <c r="H67" s="149"/>
      <c r="I67" s="149"/>
      <c r="J67" s="150">
        <f>J136</f>
        <v>0</v>
      </c>
      <c r="K67" s="98"/>
      <c r="L67" s="151"/>
    </row>
    <row r="68" spans="1:31" s="10" customFormat="1" ht="19.899999999999999" customHeight="1">
      <c r="B68" s="147"/>
      <c r="C68" s="98"/>
      <c r="D68" s="148" t="s">
        <v>455</v>
      </c>
      <c r="E68" s="149"/>
      <c r="F68" s="149"/>
      <c r="G68" s="149"/>
      <c r="H68" s="149"/>
      <c r="I68" s="149"/>
      <c r="J68" s="150">
        <f>J152</f>
        <v>0</v>
      </c>
      <c r="K68" s="98"/>
      <c r="L68" s="151"/>
    </row>
    <row r="69" spans="1:31" s="2" customFormat="1" ht="21.75" customHeight="1">
      <c r="A69" s="35"/>
      <c r="B69" s="36"/>
      <c r="C69" s="37"/>
      <c r="D69" s="37"/>
      <c r="E69" s="37"/>
      <c r="F69" s="37"/>
      <c r="G69" s="37"/>
      <c r="H69" s="37"/>
      <c r="I69" s="37"/>
      <c r="J69" s="37"/>
      <c r="K69" s="37"/>
      <c r="L69" s="114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6.95" customHeight="1">
      <c r="A70" s="35"/>
      <c r="B70" s="48"/>
      <c r="C70" s="49"/>
      <c r="D70" s="49"/>
      <c r="E70" s="49"/>
      <c r="F70" s="49"/>
      <c r="G70" s="49"/>
      <c r="H70" s="49"/>
      <c r="I70" s="49"/>
      <c r="J70" s="49"/>
      <c r="K70" s="49"/>
      <c r="L70" s="114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4" spans="1:31" s="2" customFormat="1" ht="6.95" customHeight="1">
      <c r="A74" s="35"/>
      <c r="B74" s="50"/>
      <c r="C74" s="51"/>
      <c r="D74" s="51"/>
      <c r="E74" s="51"/>
      <c r="F74" s="51"/>
      <c r="G74" s="51"/>
      <c r="H74" s="51"/>
      <c r="I74" s="51"/>
      <c r="J74" s="51"/>
      <c r="K74" s="51"/>
      <c r="L74" s="114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24.95" customHeight="1">
      <c r="A75" s="35"/>
      <c r="B75" s="36"/>
      <c r="C75" s="24" t="s">
        <v>121</v>
      </c>
      <c r="D75" s="37"/>
      <c r="E75" s="37"/>
      <c r="F75" s="37"/>
      <c r="G75" s="37"/>
      <c r="H75" s="37"/>
      <c r="I75" s="37"/>
      <c r="J75" s="37"/>
      <c r="K75" s="37"/>
      <c r="L75" s="11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5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1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2" customHeight="1">
      <c r="A77" s="35"/>
      <c r="B77" s="36"/>
      <c r="C77" s="30" t="s">
        <v>16</v>
      </c>
      <c r="D77" s="37"/>
      <c r="E77" s="37"/>
      <c r="F77" s="37"/>
      <c r="G77" s="37"/>
      <c r="H77" s="37"/>
      <c r="I77" s="37"/>
      <c r="J77" s="37"/>
      <c r="K77" s="37"/>
      <c r="L77" s="114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6.5" customHeight="1">
      <c r="A78" s="35"/>
      <c r="B78" s="36"/>
      <c r="C78" s="37"/>
      <c r="D78" s="37"/>
      <c r="E78" s="380" t="str">
        <f>E7</f>
        <v>II/445 Šternberk - chodníky ul.Jesenická - SO 111 Chodník trasa A</v>
      </c>
      <c r="F78" s="381"/>
      <c r="G78" s="381"/>
      <c r="H78" s="381"/>
      <c r="I78" s="37"/>
      <c r="J78" s="37"/>
      <c r="K78" s="37"/>
      <c r="L78" s="114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1" customFormat="1" ht="12" customHeight="1">
      <c r="B79" s="22"/>
      <c r="C79" s="30" t="s">
        <v>104</v>
      </c>
      <c r="D79" s="23"/>
      <c r="E79" s="23"/>
      <c r="F79" s="23"/>
      <c r="G79" s="23"/>
      <c r="H79" s="23"/>
      <c r="I79" s="23"/>
      <c r="J79" s="23"/>
      <c r="K79" s="23"/>
      <c r="L79" s="21"/>
    </row>
    <row r="80" spans="1:31" s="2" customFormat="1" ht="16.5" customHeight="1">
      <c r="A80" s="35"/>
      <c r="B80" s="36"/>
      <c r="C80" s="37"/>
      <c r="D80" s="37"/>
      <c r="E80" s="380" t="s">
        <v>449</v>
      </c>
      <c r="F80" s="382"/>
      <c r="G80" s="382"/>
      <c r="H80" s="382"/>
      <c r="I80" s="37"/>
      <c r="J80" s="37"/>
      <c r="K80" s="37"/>
      <c r="L80" s="114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2" customHeight="1">
      <c r="A81" s="35"/>
      <c r="B81" s="36"/>
      <c r="C81" s="30" t="s">
        <v>106</v>
      </c>
      <c r="D81" s="37"/>
      <c r="E81" s="37"/>
      <c r="F81" s="37"/>
      <c r="G81" s="37"/>
      <c r="H81" s="37"/>
      <c r="I81" s="37"/>
      <c r="J81" s="37"/>
      <c r="K81" s="37"/>
      <c r="L81" s="114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6.5" customHeight="1">
      <c r="A82" s="35"/>
      <c r="B82" s="36"/>
      <c r="C82" s="37"/>
      <c r="D82" s="37"/>
      <c r="E82" s="329" t="str">
        <f>E11</f>
        <v>SO 901 - Vedlejší rozpočtové náklady</v>
      </c>
      <c r="F82" s="382"/>
      <c r="G82" s="382"/>
      <c r="H82" s="382"/>
      <c r="I82" s="37"/>
      <c r="J82" s="37"/>
      <c r="K82" s="37"/>
      <c r="L82" s="114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14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2" customHeight="1">
      <c r="A84" s="35"/>
      <c r="B84" s="36"/>
      <c r="C84" s="30" t="s">
        <v>21</v>
      </c>
      <c r="D84" s="37"/>
      <c r="E84" s="37"/>
      <c r="F84" s="28" t="str">
        <f>F14</f>
        <v>k.ú. Šternberk</v>
      </c>
      <c r="G84" s="37"/>
      <c r="H84" s="37"/>
      <c r="I84" s="30" t="s">
        <v>23</v>
      </c>
      <c r="J84" s="60" t="str">
        <f>IF(J14="","",J14)</f>
        <v>4. 4. 2023</v>
      </c>
      <c r="K84" s="37"/>
      <c r="L84" s="114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6.95" customHeight="1">
      <c r="A85" s="35"/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114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15.2" customHeight="1">
      <c r="A86" s="35"/>
      <c r="B86" s="36"/>
      <c r="C86" s="30" t="s">
        <v>25</v>
      </c>
      <c r="D86" s="37"/>
      <c r="E86" s="37"/>
      <c r="F86" s="28" t="str">
        <f>E17</f>
        <v>Město Šternberk</v>
      </c>
      <c r="G86" s="37"/>
      <c r="H86" s="37"/>
      <c r="I86" s="30" t="s">
        <v>33</v>
      </c>
      <c r="J86" s="33" t="str">
        <f>E23</f>
        <v>Cekr CZ s.r.o.</v>
      </c>
      <c r="K86" s="37"/>
      <c r="L86" s="114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2" customFormat="1" ht="25.7" customHeight="1">
      <c r="A87" s="35"/>
      <c r="B87" s="36"/>
      <c r="C87" s="30" t="s">
        <v>31</v>
      </c>
      <c r="D87" s="37"/>
      <c r="E87" s="37"/>
      <c r="F87" s="28" t="str">
        <f>IF(E20="","",E20)</f>
        <v>Vyplň údaj</v>
      </c>
      <c r="G87" s="37"/>
      <c r="H87" s="37"/>
      <c r="I87" s="30" t="s">
        <v>38</v>
      </c>
      <c r="J87" s="33" t="str">
        <f>E26</f>
        <v>Jan Zamykal, CS ÚRS 2023/I</v>
      </c>
      <c r="K87" s="37"/>
      <c r="L87" s="114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5" s="2" customFormat="1" ht="10.3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114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5" s="11" customFormat="1" ht="29.25" customHeight="1">
      <c r="A89" s="152"/>
      <c r="B89" s="153"/>
      <c r="C89" s="154" t="s">
        <v>122</v>
      </c>
      <c r="D89" s="155" t="s">
        <v>61</v>
      </c>
      <c r="E89" s="155" t="s">
        <v>57</v>
      </c>
      <c r="F89" s="155" t="s">
        <v>58</v>
      </c>
      <c r="G89" s="155" t="s">
        <v>123</v>
      </c>
      <c r="H89" s="155" t="s">
        <v>124</v>
      </c>
      <c r="I89" s="155" t="s">
        <v>125</v>
      </c>
      <c r="J89" s="155" t="s">
        <v>110</v>
      </c>
      <c r="K89" s="156" t="s">
        <v>126</v>
      </c>
      <c r="L89" s="157"/>
      <c r="M89" s="69" t="s">
        <v>19</v>
      </c>
      <c r="N89" s="70" t="s">
        <v>46</v>
      </c>
      <c r="O89" s="70" t="s">
        <v>127</v>
      </c>
      <c r="P89" s="70" t="s">
        <v>128</v>
      </c>
      <c r="Q89" s="70" t="s">
        <v>129</v>
      </c>
      <c r="R89" s="70" t="s">
        <v>130</v>
      </c>
      <c r="S89" s="70" t="s">
        <v>131</v>
      </c>
      <c r="T89" s="71" t="s">
        <v>132</v>
      </c>
      <c r="U89" s="152"/>
      <c r="V89" s="152"/>
      <c r="W89" s="152"/>
      <c r="X89" s="152"/>
      <c r="Y89" s="152"/>
      <c r="Z89" s="152"/>
      <c r="AA89" s="152"/>
      <c r="AB89" s="152"/>
      <c r="AC89" s="152"/>
      <c r="AD89" s="152"/>
      <c r="AE89" s="152"/>
    </row>
    <row r="90" spans="1:65" s="2" customFormat="1" ht="22.9" customHeight="1">
      <c r="A90" s="35"/>
      <c r="B90" s="36"/>
      <c r="C90" s="76" t="s">
        <v>133</v>
      </c>
      <c r="D90" s="37"/>
      <c r="E90" s="37"/>
      <c r="F90" s="37"/>
      <c r="G90" s="37"/>
      <c r="H90" s="37"/>
      <c r="I90" s="37"/>
      <c r="J90" s="158">
        <f>BK90</f>
        <v>0</v>
      </c>
      <c r="K90" s="37"/>
      <c r="L90" s="40"/>
      <c r="M90" s="72"/>
      <c r="N90" s="159"/>
      <c r="O90" s="73"/>
      <c r="P90" s="160">
        <f>P91</f>
        <v>0</v>
      </c>
      <c r="Q90" s="73"/>
      <c r="R90" s="160">
        <f>R91</f>
        <v>0</v>
      </c>
      <c r="S90" s="73"/>
      <c r="T90" s="161">
        <f>T91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8" t="s">
        <v>75</v>
      </c>
      <c r="AU90" s="18" t="s">
        <v>111</v>
      </c>
      <c r="BK90" s="162">
        <f>BK91</f>
        <v>0</v>
      </c>
    </row>
    <row r="91" spans="1:65" s="12" customFormat="1" ht="25.9" customHeight="1">
      <c r="B91" s="163"/>
      <c r="C91" s="164"/>
      <c r="D91" s="165" t="s">
        <v>75</v>
      </c>
      <c r="E91" s="166" t="s">
        <v>456</v>
      </c>
      <c r="F91" s="166" t="s">
        <v>101</v>
      </c>
      <c r="G91" s="164"/>
      <c r="H91" s="164"/>
      <c r="I91" s="167"/>
      <c r="J91" s="168">
        <f>BK91</f>
        <v>0</v>
      </c>
      <c r="K91" s="164"/>
      <c r="L91" s="169"/>
      <c r="M91" s="170"/>
      <c r="N91" s="171"/>
      <c r="O91" s="171"/>
      <c r="P91" s="172">
        <f>P92+P130+P136+P152</f>
        <v>0</v>
      </c>
      <c r="Q91" s="171"/>
      <c r="R91" s="172">
        <f>R92+R130+R136+R152</f>
        <v>0</v>
      </c>
      <c r="S91" s="171"/>
      <c r="T91" s="173">
        <f>T92+T130+T136+T152</f>
        <v>0</v>
      </c>
      <c r="AR91" s="174" t="s">
        <v>173</v>
      </c>
      <c r="AT91" s="175" t="s">
        <v>75</v>
      </c>
      <c r="AU91" s="175" t="s">
        <v>76</v>
      </c>
      <c r="AY91" s="174" t="s">
        <v>136</v>
      </c>
      <c r="BK91" s="176">
        <f>BK92+BK130+BK136+BK152</f>
        <v>0</v>
      </c>
    </row>
    <row r="92" spans="1:65" s="12" customFormat="1" ht="22.9" customHeight="1">
      <c r="B92" s="163"/>
      <c r="C92" s="164"/>
      <c r="D92" s="165" t="s">
        <v>75</v>
      </c>
      <c r="E92" s="177" t="s">
        <v>457</v>
      </c>
      <c r="F92" s="177" t="s">
        <v>458</v>
      </c>
      <c r="G92" s="164"/>
      <c r="H92" s="164"/>
      <c r="I92" s="167"/>
      <c r="J92" s="178">
        <f>BK92</f>
        <v>0</v>
      </c>
      <c r="K92" s="164"/>
      <c r="L92" s="169"/>
      <c r="M92" s="170"/>
      <c r="N92" s="171"/>
      <c r="O92" s="171"/>
      <c r="P92" s="172">
        <f>SUM(P93:P129)</f>
        <v>0</v>
      </c>
      <c r="Q92" s="171"/>
      <c r="R92" s="172">
        <f>SUM(R93:R129)</f>
        <v>0</v>
      </c>
      <c r="S92" s="171"/>
      <c r="T92" s="173">
        <f>SUM(T93:T129)</f>
        <v>0</v>
      </c>
      <c r="AR92" s="174" t="s">
        <v>173</v>
      </c>
      <c r="AT92" s="175" t="s">
        <v>75</v>
      </c>
      <c r="AU92" s="175" t="s">
        <v>83</v>
      </c>
      <c r="AY92" s="174" t="s">
        <v>136</v>
      </c>
      <c r="BK92" s="176">
        <f>SUM(BK93:BK129)</f>
        <v>0</v>
      </c>
    </row>
    <row r="93" spans="1:65" s="2" customFormat="1" ht="16.5" customHeight="1">
      <c r="A93" s="35"/>
      <c r="B93" s="36"/>
      <c r="C93" s="179" t="s">
        <v>83</v>
      </c>
      <c r="D93" s="179" t="s">
        <v>138</v>
      </c>
      <c r="E93" s="180" t="s">
        <v>459</v>
      </c>
      <c r="F93" s="181" t="s">
        <v>460</v>
      </c>
      <c r="G93" s="182" t="s">
        <v>317</v>
      </c>
      <c r="H93" s="183">
        <v>1</v>
      </c>
      <c r="I93" s="184"/>
      <c r="J93" s="185">
        <f>ROUND(I93*H93,2)</f>
        <v>0</v>
      </c>
      <c r="K93" s="181" t="s">
        <v>142</v>
      </c>
      <c r="L93" s="40"/>
      <c r="M93" s="186" t="s">
        <v>19</v>
      </c>
      <c r="N93" s="187" t="s">
        <v>47</v>
      </c>
      <c r="O93" s="65"/>
      <c r="P93" s="188">
        <f>O93*H93</f>
        <v>0</v>
      </c>
      <c r="Q93" s="188">
        <v>0</v>
      </c>
      <c r="R93" s="188">
        <f>Q93*H93</f>
        <v>0</v>
      </c>
      <c r="S93" s="188">
        <v>0</v>
      </c>
      <c r="T93" s="189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90" t="s">
        <v>461</v>
      </c>
      <c r="AT93" s="190" t="s">
        <v>138</v>
      </c>
      <c r="AU93" s="190" t="s">
        <v>85</v>
      </c>
      <c r="AY93" s="18" t="s">
        <v>136</v>
      </c>
      <c r="BE93" s="191">
        <f>IF(N93="základní",J93,0)</f>
        <v>0</v>
      </c>
      <c r="BF93" s="191">
        <f>IF(N93="snížená",J93,0)</f>
        <v>0</v>
      </c>
      <c r="BG93" s="191">
        <f>IF(N93="zákl. přenesená",J93,0)</f>
        <v>0</v>
      </c>
      <c r="BH93" s="191">
        <f>IF(N93="sníž. přenesená",J93,0)</f>
        <v>0</v>
      </c>
      <c r="BI93" s="191">
        <f>IF(N93="nulová",J93,0)</f>
        <v>0</v>
      </c>
      <c r="BJ93" s="18" t="s">
        <v>83</v>
      </c>
      <c r="BK93" s="191">
        <f>ROUND(I93*H93,2)</f>
        <v>0</v>
      </c>
      <c r="BL93" s="18" t="s">
        <v>461</v>
      </c>
      <c r="BM93" s="190" t="s">
        <v>462</v>
      </c>
    </row>
    <row r="94" spans="1:65" s="2" customFormat="1" ht="11.25">
      <c r="A94" s="35"/>
      <c r="B94" s="36"/>
      <c r="C94" s="37"/>
      <c r="D94" s="192" t="s">
        <v>145</v>
      </c>
      <c r="E94" s="37"/>
      <c r="F94" s="193" t="s">
        <v>463</v>
      </c>
      <c r="G94" s="37"/>
      <c r="H94" s="37"/>
      <c r="I94" s="194"/>
      <c r="J94" s="37"/>
      <c r="K94" s="37"/>
      <c r="L94" s="40"/>
      <c r="M94" s="195"/>
      <c r="N94" s="196"/>
      <c r="O94" s="65"/>
      <c r="P94" s="65"/>
      <c r="Q94" s="65"/>
      <c r="R94" s="65"/>
      <c r="S94" s="65"/>
      <c r="T94" s="66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8" t="s">
        <v>145</v>
      </c>
      <c r="AU94" s="18" t="s">
        <v>85</v>
      </c>
    </row>
    <row r="95" spans="1:65" s="13" customFormat="1" ht="11.25">
      <c r="B95" s="197"/>
      <c r="C95" s="198"/>
      <c r="D95" s="199" t="s">
        <v>147</v>
      </c>
      <c r="E95" s="200" t="s">
        <v>19</v>
      </c>
      <c r="F95" s="201" t="s">
        <v>464</v>
      </c>
      <c r="G95" s="198"/>
      <c r="H95" s="200" t="s">
        <v>19</v>
      </c>
      <c r="I95" s="202"/>
      <c r="J95" s="198"/>
      <c r="K95" s="198"/>
      <c r="L95" s="203"/>
      <c r="M95" s="204"/>
      <c r="N95" s="205"/>
      <c r="O95" s="205"/>
      <c r="P95" s="205"/>
      <c r="Q95" s="205"/>
      <c r="R95" s="205"/>
      <c r="S95" s="205"/>
      <c r="T95" s="206"/>
      <c r="AT95" s="207" t="s">
        <v>147</v>
      </c>
      <c r="AU95" s="207" t="s">
        <v>85</v>
      </c>
      <c r="AV95" s="13" t="s">
        <v>83</v>
      </c>
      <c r="AW95" s="13" t="s">
        <v>37</v>
      </c>
      <c r="AX95" s="13" t="s">
        <v>76</v>
      </c>
      <c r="AY95" s="207" t="s">
        <v>136</v>
      </c>
    </row>
    <row r="96" spans="1:65" s="13" customFormat="1" ht="11.25">
      <c r="B96" s="197"/>
      <c r="C96" s="198"/>
      <c r="D96" s="199" t="s">
        <v>147</v>
      </c>
      <c r="E96" s="200" t="s">
        <v>19</v>
      </c>
      <c r="F96" s="201" t="s">
        <v>465</v>
      </c>
      <c r="G96" s="198"/>
      <c r="H96" s="200" t="s">
        <v>19</v>
      </c>
      <c r="I96" s="202"/>
      <c r="J96" s="198"/>
      <c r="K96" s="198"/>
      <c r="L96" s="203"/>
      <c r="M96" s="204"/>
      <c r="N96" s="205"/>
      <c r="O96" s="205"/>
      <c r="P96" s="205"/>
      <c r="Q96" s="205"/>
      <c r="R96" s="205"/>
      <c r="S96" s="205"/>
      <c r="T96" s="206"/>
      <c r="AT96" s="207" t="s">
        <v>147</v>
      </c>
      <c r="AU96" s="207" t="s">
        <v>85</v>
      </c>
      <c r="AV96" s="13" t="s">
        <v>83</v>
      </c>
      <c r="AW96" s="13" t="s">
        <v>37</v>
      </c>
      <c r="AX96" s="13" t="s">
        <v>76</v>
      </c>
      <c r="AY96" s="207" t="s">
        <v>136</v>
      </c>
    </row>
    <row r="97" spans="1:65" s="14" customFormat="1" ht="11.25">
      <c r="B97" s="208"/>
      <c r="C97" s="209"/>
      <c r="D97" s="199" t="s">
        <v>147</v>
      </c>
      <c r="E97" s="210" t="s">
        <v>19</v>
      </c>
      <c r="F97" s="211" t="s">
        <v>83</v>
      </c>
      <c r="G97" s="209"/>
      <c r="H97" s="212">
        <v>1</v>
      </c>
      <c r="I97" s="213"/>
      <c r="J97" s="209"/>
      <c r="K97" s="209"/>
      <c r="L97" s="214"/>
      <c r="M97" s="215"/>
      <c r="N97" s="216"/>
      <c r="O97" s="216"/>
      <c r="P97" s="216"/>
      <c r="Q97" s="216"/>
      <c r="R97" s="216"/>
      <c r="S97" s="216"/>
      <c r="T97" s="217"/>
      <c r="AT97" s="218" t="s">
        <v>147</v>
      </c>
      <c r="AU97" s="218" t="s">
        <v>85</v>
      </c>
      <c r="AV97" s="14" t="s">
        <v>85</v>
      </c>
      <c r="AW97" s="14" t="s">
        <v>37</v>
      </c>
      <c r="AX97" s="14" t="s">
        <v>76</v>
      </c>
      <c r="AY97" s="218" t="s">
        <v>136</v>
      </c>
    </row>
    <row r="98" spans="1:65" s="15" customFormat="1" ht="11.25">
      <c r="B98" s="219"/>
      <c r="C98" s="220"/>
      <c r="D98" s="199" t="s">
        <v>147</v>
      </c>
      <c r="E98" s="221" t="s">
        <v>19</v>
      </c>
      <c r="F98" s="222" t="s">
        <v>151</v>
      </c>
      <c r="G98" s="220"/>
      <c r="H98" s="223">
        <v>1</v>
      </c>
      <c r="I98" s="224"/>
      <c r="J98" s="220"/>
      <c r="K98" s="220"/>
      <c r="L98" s="225"/>
      <c r="M98" s="226"/>
      <c r="N98" s="227"/>
      <c r="O98" s="227"/>
      <c r="P98" s="227"/>
      <c r="Q98" s="227"/>
      <c r="R98" s="227"/>
      <c r="S98" s="227"/>
      <c r="T98" s="228"/>
      <c r="AT98" s="229" t="s">
        <v>147</v>
      </c>
      <c r="AU98" s="229" t="s">
        <v>85</v>
      </c>
      <c r="AV98" s="15" t="s">
        <v>143</v>
      </c>
      <c r="AW98" s="15" t="s">
        <v>37</v>
      </c>
      <c r="AX98" s="15" t="s">
        <v>83</v>
      </c>
      <c r="AY98" s="229" t="s">
        <v>136</v>
      </c>
    </row>
    <row r="99" spans="1:65" s="2" customFormat="1" ht="16.5" customHeight="1">
      <c r="A99" s="35"/>
      <c r="B99" s="36"/>
      <c r="C99" s="179" t="s">
        <v>85</v>
      </c>
      <c r="D99" s="179" t="s">
        <v>138</v>
      </c>
      <c r="E99" s="180" t="s">
        <v>466</v>
      </c>
      <c r="F99" s="181" t="s">
        <v>467</v>
      </c>
      <c r="G99" s="182" t="s">
        <v>317</v>
      </c>
      <c r="H99" s="183">
        <v>1</v>
      </c>
      <c r="I99" s="184"/>
      <c r="J99" s="185">
        <f>ROUND(I99*H99,2)</f>
        <v>0</v>
      </c>
      <c r="K99" s="181" t="s">
        <v>142</v>
      </c>
      <c r="L99" s="40"/>
      <c r="M99" s="186" t="s">
        <v>19</v>
      </c>
      <c r="N99" s="187" t="s">
        <v>47</v>
      </c>
      <c r="O99" s="65"/>
      <c r="P99" s="188">
        <f>O99*H99</f>
        <v>0</v>
      </c>
      <c r="Q99" s="188">
        <v>0</v>
      </c>
      <c r="R99" s="188">
        <f>Q99*H99</f>
        <v>0</v>
      </c>
      <c r="S99" s="188">
        <v>0</v>
      </c>
      <c r="T99" s="189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90" t="s">
        <v>461</v>
      </c>
      <c r="AT99" s="190" t="s">
        <v>138</v>
      </c>
      <c r="AU99" s="190" t="s">
        <v>85</v>
      </c>
      <c r="AY99" s="18" t="s">
        <v>136</v>
      </c>
      <c r="BE99" s="191">
        <f>IF(N99="základní",J99,0)</f>
        <v>0</v>
      </c>
      <c r="BF99" s="191">
        <f>IF(N99="snížená",J99,0)</f>
        <v>0</v>
      </c>
      <c r="BG99" s="191">
        <f>IF(N99="zákl. přenesená",J99,0)</f>
        <v>0</v>
      </c>
      <c r="BH99" s="191">
        <f>IF(N99="sníž. přenesená",J99,0)</f>
        <v>0</v>
      </c>
      <c r="BI99" s="191">
        <f>IF(N99="nulová",J99,0)</f>
        <v>0</v>
      </c>
      <c r="BJ99" s="18" t="s">
        <v>83</v>
      </c>
      <c r="BK99" s="191">
        <f>ROUND(I99*H99,2)</f>
        <v>0</v>
      </c>
      <c r="BL99" s="18" t="s">
        <v>461</v>
      </c>
      <c r="BM99" s="190" t="s">
        <v>468</v>
      </c>
    </row>
    <row r="100" spans="1:65" s="2" customFormat="1" ht="11.25">
      <c r="A100" s="35"/>
      <c r="B100" s="36"/>
      <c r="C100" s="37"/>
      <c r="D100" s="192" t="s">
        <v>145</v>
      </c>
      <c r="E100" s="37"/>
      <c r="F100" s="193" t="s">
        <v>469</v>
      </c>
      <c r="G100" s="37"/>
      <c r="H100" s="37"/>
      <c r="I100" s="194"/>
      <c r="J100" s="37"/>
      <c r="K100" s="37"/>
      <c r="L100" s="40"/>
      <c r="M100" s="195"/>
      <c r="N100" s="196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8" t="s">
        <v>145</v>
      </c>
      <c r="AU100" s="18" t="s">
        <v>85</v>
      </c>
    </row>
    <row r="101" spans="1:65" s="13" customFormat="1" ht="22.5">
      <c r="B101" s="197"/>
      <c r="C101" s="198"/>
      <c r="D101" s="199" t="s">
        <v>147</v>
      </c>
      <c r="E101" s="200" t="s">
        <v>19</v>
      </c>
      <c r="F101" s="201" t="s">
        <v>470</v>
      </c>
      <c r="G101" s="198"/>
      <c r="H101" s="200" t="s">
        <v>19</v>
      </c>
      <c r="I101" s="202"/>
      <c r="J101" s="198"/>
      <c r="K101" s="198"/>
      <c r="L101" s="203"/>
      <c r="M101" s="204"/>
      <c r="N101" s="205"/>
      <c r="O101" s="205"/>
      <c r="P101" s="205"/>
      <c r="Q101" s="205"/>
      <c r="R101" s="205"/>
      <c r="S101" s="205"/>
      <c r="T101" s="206"/>
      <c r="AT101" s="207" t="s">
        <v>147</v>
      </c>
      <c r="AU101" s="207" t="s">
        <v>85</v>
      </c>
      <c r="AV101" s="13" t="s">
        <v>83</v>
      </c>
      <c r="AW101" s="13" t="s">
        <v>37</v>
      </c>
      <c r="AX101" s="13" t="s">
        <v>76</v>
      </c>
      <c r="AY101" s="207" t="s">
        <v>136</v>
      </c>
    </row>
    <row r="102" spans="1:65" s="13" customFormat="1" ht="11.25">
      <c r="B102" s="197"/>
      <c r="C102" s="198"/>
      <c r="D102" s="199" t="s">
        <v>147</v>
      </c>
      <c r="E102" s="200" t="s">
        <v>19</v>
      </c>
      <c r="F102" s="201" t="s">
        <v>471</v>
      </c>
      <c r="G102" s="198"/>
      <c r="H102" s="200" t="s">
        <v>19</v>
      </c>
      <c r="I102" s="202"/>
      <c r="J102" s="198"/>
      <c r="K102" s="198"/>
      <c r="L102" s="203"/>
      <c r="M102" s="204"/>
      <c r="N102" s="205"/>
      <c r="O102" s="205"/>
      <c r="P102" s="205"/>
      <c r="Q102" s="205"/>
      <c r="R102" s="205"/>
      <c r="S102" s="205"/>
      <c r="T102" s="206"/>
      <c r="AT102" s="207" t="s">
        <v>147</v>
      </c>
      <c r="AU102" s="207" t="s">
        <v>85</v>
      </c>
      <c r="AV102" s="13" t="s">
        <v>83</v>
      </c>
      <c r="AW102" s="13" t="s">
        <v>37</v>
      </c>
      <c r="AX102" s="13" t="s">
        <v>76</v>
      </c>
      <c r="AY102" s="207" t="s">
        <v>136</v>
      </c>
    </row>
    <row r="103" spans="1:65" s="14" customFormat="1" ht="11.25">
      <c r="B103" s="208"/>
      <c r="C103" s="209"/>
      <c r="D103" s="199" t="s">
        <v>147</v>
      </c>
      <c r="E103" s="210" t="s">
        <v>19</v>
      </c>
      <c r="F103" s="211" t="s">
        <v>83</v>
      </c>
      <c r="G103" s="209"/>
      <c r="H103" s="212">
        <v>1</v>
      </c>
      <c r="I103" s="213"/>
      <c r="J103" s="209"/>
      <c r="K103" s="209"/>
      <c r="L103" s="214"/>
      <c r="M103" s="215"/>
      <c r="N103" s="216"/>
      <c r="O103" s="216"/>
      <c r="P103" s="216"/>
      <c r="Q103" s="216"/>
      <c r="R103" s="216"/>
      <c r="S103" s="216"/>
      <c r="T103" s="217"/>
      <c r="AT103" s="218" t="s">
        <v>147</v>
      </c>
      <c r="AU103" s="218" t="s">
        <v>85</v>
      </c>
      <c r="AV103" s="14" t="s">
        <v>85</v>
      </c>
      <c r="AW103" s="14" t="s">
        <v>37</v>
      </c>
      <c r="AX103" s="14" t="s">
        <v>76</v>
      </c>
      <c r="AY103" s="218" t="s">
        <v>136</v>
      </c>
    </row>
    <row r="104" spans="1:65" s="15" customFormat="1" ht="11.25">
      <c r="B104" s="219"/>
      <c r="C104" s="220"/>
      <c r="D104" s="199" t="s">
        <v>147</v>
      </c>
      <c r="E104" s="221" t="s">
        <v>19</v>
      </c>
      <c r="F104" s="222" t="s">
        <v>151</v>
      </c>
      <c r="G104" s="220"/>
      <c r="H104" s="223">
        <v>1</v>
      </c>
      <c r="I104" s="224"/>
      <c r="J104" s="220"/>
      <c r="K104" s="220"/>
      <c r="L104" s="225"/>
      <c r="M104" s="226"/>
      <c r="N104" s="227"/>
      <c r="O104" s="227"/>
      <c r="P104" s="227"/>
      <c r="Q104" s="227"/>
      <c r="R104" s="227"/>
      <c r="S104" s="227"/>
      <c r="T104" s="228"/>
      <c r="AT104" s="229" t="s">
        <v>147</v>
      </c>
      <c r="AU104" s="229" t="s">
        <v>85</v>
      </c>
      <c r="AV104" s="15" t="s">
        <v>143</v>
      </c>
      <c r="AW104" s="15" t="s">
        <v>37</v>
      </c>
      <c r="AX104" s="15" t="s">
        <v>83</v>
      </c>
      <c r="AY104" s="229" t="s">
        <v>136</v>
      </c>
    </row>
    <row r="105" spans="1:65" s="2" customFormat="1" ht="16.5" customHeight="1">
      <c r="A105" s="35"/>
      <c r="B105" s="36"/>
      <c r="C105" s="179" t="s">
        <v>159</v>
      </c>
      <c r="D105" s="179" t="s">
        <v>138</v>
      </c>
      <c r="E105" s="180" t="s">
        <v>472</v>
      </c>
      <c r="F105" s="181" t="s">
        <v>473</v>
      </c>
      <c r="G105" s="182" t="s">
        <v>317</v>
      </c>
      <c r="H105" s="183">
        <v>1</v>
      </c>
      <c r="I105" s="184"/>
      <c r="J105" s="185">
        <f>ROUND(I105*H105,2)</f>
        <v>0</v>
      </c>
      <c r="K105" s="181" t="s">
        <v>142</v>
      </c>
      <c r="L105" s="40"/>
      <c r="M105" s="186" t="s">
        <v>19</v>
      </c>
      <c r="N105" s="187" t="s">
        <v>47</v>
      </c>
      <c r="O105" s="65"/>
      <c r="P105" s="188">
        <f>O105*H105</f>
        <v>0</v>
      </c>
      <c r="Q105" s="188">
        <v>0</v>
      </c>
      <c r="R105" s="188">
        <f>Q105*H105</f>
        <v>0</v>
      </c>
      <c r="S105" s="188">
        <v>0</v>
      </c>
      <c r="T105" s="189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90" t="s">
        <v>461</v>
      </c>
      <c r="AT105" s="190" t="s">
        <v>138</v>
      </c>
      <c r="AU105" s="190" t="s">
        <v>85</v>
      </c>
      <c r="AY105" s="18" t="s">
        <v>136</v>
      </c>
      <c r="BE105" s="191">
        <f>IF(N105="základní",J105,0)</f>
        <v>0</v>
      </c>
      <c r="BF105" s="191">
        <f>IF(N105="snížená",J105,0)</f>
        <v>0</v>
      </c>
      <c r="BG105" s="191">
        <f>IF(N105="zákl. přenesená",J105,0)</f>
        <v>0</v>
      </c>
      <c r="BH105" s="191">
        <f>IF(N105="sníž. přenesená",J105,0)</f>
        <v>0</v>
      </c>
      <c r="BI105" s="191">
        <f>IF(N105="nulová",J105,0)</f>
        <v>0</v>
      </c>
      <c r="BJ105" s="18" t="s">
        <v>83</v>
      </c>
      <c r="BK105" s="191">
        <f>ROUND(I105*H105,2)</f>
        <v>0</v>
      </c>
      <c r="BL105" s="18" t="s">
        <v>461</v>
      </c>
      <c r="BM105" s="190" t="s">
        <v>474</v>
      </c>
    </row>
    <row r="106" spans="1:65" s="2" customFormat="1" ht="11.25">
      <c r="A106" s="35"/>
      <c r="B106" s="36"/>
      <c r="C106" s="37"/>
      <c r="D106" s="192" t="s">
        <v>145</v>
      </c>
      <c r="E106" s="37"/>
      <c r="F106" s="193" t="s">
        <v>475</v>
      </c>
      <c r="G106" s="37"/>
      <c r="H106" s="37"/>
      <c r="I106" s="194"/>
      <c r="J106" s="37"/>
      <c r="K106" s="37"/>
      <c r="L106" s="40"/>
      <c r="M106" s="195"/>
      <c r="N106" s="196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8" t="s">
        <v>145</v>
      </c>
      <c r="AU106" s="18" t="s">
        <v>85</v>
      </c>
    </row>
    <row r="107" spans="1:65" s="13" customFormat="1" ht="11.25">
      <c r="B107" s="197"/>
      <c r="C107" s="198"/>
      <c r="D107" s="199" t="s">
        <v>147</v>
      </c>
      <c r="E107" s="200" t="s">
        <v>19</v>
      </c>
      <c r="F107" s="201" t="s">
        <v>476</v>
      </c>
      <c r="G107" s="198"/>
      <c r="H107" s="200" t="s">
        <v>19</v>
      </c>
      <c r="I107" s="202"/>
      <c r="J107" s="198"/>
      <c r="K107" s="198"/>
      <c r="L107" s="203"/>
      <c r="M107" s="204"/>
      <c r="N107" s="205"/>
      <c r="O107" s="205"/>
      <c r="P107" s="205"/>
      <c r="Q107" s="205"/>
      <c r="R107" s="205"/>
      <c r="S107" s="205"/>
      <c r="T107" s="206"/>
      <c r="AT107" s="207" t="s">
        <v>147</v>
      </c>
      <c r="AU107" s="207" t="s">
        <v>85</v>
      </c>
      <c r="AV107" s="13" t="s">
        <v>83</v>
      </c>
      <c r="AW107" s="13" t="s">
        <v>37</v>
      </c>
      <c r="AX107" s="13" t="s">
        <v>76</v>
      </c>
      <c r="AY107" s="207" t="s">
        <v>136</v>
      </c>
    </row>
    <row r="108" spans="1:65" s="14" customFormat="1" ht="11.25">
      <c r="B108" s="208"/>
      <c r="C108" s="209"/>
      <c r="D108" s="199" t="s">
        <v>147</v>
      </c>
      <c r="E108" s="210" t="s">
        <v>19</v>
      </c>
      <c r="F108" s="211" t="s">
        <v>83</v>
      </c>
      <c r="G108" s="209"/>
      <c r="H108" s="212">
        <v>1</v>
      </c>
      <c r="I108" s="213"/>
      <c r="J108" s="209"/>
      <c r="K108" s="209"/>
      <c r="L108" s="214"/>
      <c r="M108" s="215"/>
      <c r="N108" s="216"/>
      <c r="O108" s="216"/>
      <c r="P108" s="216"/>
      <c r="Q108" s="216"/>
      <c r="R108" s="216"/>
      <c r="S108" s="216"/>
      <c r="T108" s="217"/>
      <c r="AT108" s="218" t="s">
        <v>147</v>
      </c>
      <c r="AU108" s="218" t="s">
        <v>85</v>
      </c>
      <c r="AV108" s="14" t="s">
        <v>85</v>
      </c>
      <c r="AW108" s="14" t="s">
        <v>37</v>
      </c>
      <c r="AX108" s="14" t="s">
        <v>76</v>
      </c>
      <c r="AY108" s="218" t="s">
        <v>136</v>
      </c>
    </row>
    <row r="109" spans="1:65" s="15" customFormat="1" ht="11.25">
      <c r="B109" s="219"/>
      <c r="C109" s="220"/>
      <c r="D109" s="199" t="s">
        <v>147</v>
      </c>
      <c r="E109" s="221" t="s">
        <v>19</v>
      </c>
      <c r="F109" s="222" t="s">
        <v>151</v>
      </c>
      <c r="G109" s="220"/>
      <c r="H109" s="223">
        <v>1</v>
      </c>
      <c r="I109" s="224"/>
      <c r="J109" s="220"/>
      <c r="K109" s="220"/>
      <c r="L109" s="225"/>
      <c r="M109" s="226"/>
      <c r="N109" s="227"/>
      <c r="O109" s="227"/>
      <c r="P109" s="227"/>
      <c r="Q109" s="227"/>
      <c r="R109" s="227"/>
      <c r="S109" s="227"/>
      <c r="T109" s="228"/>
      <c r="AT109" s="229" t="s">
        <v>147</v>
      </c>
      <c r="AU109" s="229" t="s">
        <v>85</v>
      </c>
      <c r="AV109" s="15" t="s">
        <v>143</v>
      </c>
      <c r="AW109" s="15" t="s">
        <v>37</v>
      </c>
      <c r="AX109" s="15" t="s">
        <v>83</v>
      </c>
      <c r="AY109" s="229" t="s">
        <v>136</v>
      </c>
    </row>
    <row r="110" spans="1:65" s="2" customFormat="1" ht="16.5" customHeight="1">
      <c r="A110" s="35"/>
      <c r="B110" s="36"/>
      <c r="C110" s="179" t="s">
        <v>143</v>
      </c>
      <c r="D110" s="179" t="s">
        <v>138</v>
      </c>
      <c r="E110" s="180" t="s">
        <v>477</v>
      </c>
      <c r="F110" s="181" t="s">
        <v>478</v>
      </c>
      <c r="G110" s="182" t="s">
        <v>317</v>
      </c>
      <c r="H110" s="183">
        <v>1</v>
      </c>
      <c r="I110" s="184"/>
      <c r="J110" s="185">
        <f>ROUND(I110*H110,2)</f>
        <v>0</v>
      </c>
      <c r="K110" s="181" t="s">
        <v>142</v>
      </c>
      <c r="L110" s="40"/>
      <c r="M110" s="186" t="s">
        <v>19</v>
      </c>
      <c r="N110" s="187" t="s">
        <v>47</v>
      </c>
      <c r="O110" s="65"/>
      <c r="P110" s="188">
        <f>O110*H110</f>
        <v>0</v>
      </c>
      <c r="Q110" s="188">
        <v>0</v>
      </c>
      <c r="R110" s="188">
        <f>Q110*H110</f>
        <v>0</v>
      </c>
      <c r="S110" s="188">
        <v>0</v>
      </c>
      <c r="T110" s="189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90" t="s">
        <v>461</v>
      </c>
      <c r="AT110" s="190" t="s">
        <v>138</v>
      </c>
      <c r="AU110" s="190" t="s">
        <v>85</v>
      </c>
      <c r="AY110" s="18" t="s">
        <v>136</v>
      </c>
      <c r="BE110" s="191">
        <f>IF(N110="základní",J110,0)</f>
        <v>0</v>
      </c>
      <c r="BF110" s="191">
        <f>IF(N110="snížená",J110,0)</f>
        <v>0</v>
      </c>
      <c r="BG110" s="191">
        <f>IF(N110="zákl. přenesená",J110,0)</f>
        <v>0</v>
      </c>
      <c r="BH110" s="191">
        <f>IF(N110="sníž. přenesená",J110,0)</f>
        <v>0</v>
      </c>
      <c r="BI110" s="191">
        <f>IF(N110="nulová",J110,0)</f>
        <v>0</v>
      </c>
      <c r="BJ110" s="18" t="s">
        <v>83</v>
      </c>
      <c r="BK110" s="191">
        <f>ROUND(I110*H110,2)</f>
        <v>0</v>
      </c>
      <c r="BL110" s="18" t="s">
        <v>461</v>
      </c>
      <c r="BM110" s="190" t="s">
        <v>479</v>
      </c>
    </row>
    <row r="111" spans="1:65" s="2" customFormat="1" ht="11.25">
      <c r="A111" s="35"/>
      <c r="B111" s="36"/>
      <c r="C111" s="37"/>
      <c r="D111" s="192" t="s">
        <v>145</v>
      </c>
      <c r="E111" s="37"/>
      <c r="F111" s="193" t="s">
        <v>480</v>
      </c>
      <c r="G111" s="37"/>
      <c r="H111" s="37"/>
      <c r="I111" s="194"/>
      <c r="J111" s="37"/>
      <c r="K111" s="37"/>
      <c r="L111" s="40"/>
      <c r="M111" s="195"/>
      <c r="N111" s="196"/>
      <c r="O111" s="65"/>
      <c r="P111" s="65"/>
      <c r="Q111" s="65"/>
      <c r="R111" s="65"/>
      <c r="S111" s="65"/>
      <c r="T111" s="66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8" t="s">
        <v>145</v>
      </c>
      <c r="AU111" s="18" t="s">
        <v>85</v>
      </c>
    </row>
    <row r="112" spans="1:65" s="13" customFormat="1" ht="11.25">
      <c r="B112" s="197"/>
      <c r="C112" s="198"/>
      <c r="D112" s="199" t="s">
        <v>147</v>
      </c>
      <c r="E112" s="200" t="s">
        <v>19</v>
      </c>
      <c r="F112" s="201" t="s">
        <v>481</v>
      </c>
      <c r="G112" s="198"/>
      <c r="H112" s="200" t="s">
        <v>19</v>
      </c>
      <c r="I112" s="202"/>
      <c r="J112" s="198"/>
      <c r="K112" s="198"/>
      <c r="L112" s="203"/>
      <c r="M112" s="204"/>
      <c r="N112" s="205"/>
      <c r="O112" s="205"/>
      <c r="P112" s="205"/>
      <c r="Q112" s="205"/>
      <c r="R112" s="205"/>
      <c r="S112" s="205"/>
      <c r="T112" s="206"/>
      <c r="AT112" s="207" t="s">
        <v>147</v>
      </c>
      <c r="AU112" s="207" t="s">
        <v>85</v>
      </c>
      <c r="AV112" s="13" t="s">
        <v>83</v>
      </c>
      <c r="AW112" s="13" t="s">
        <v>37</v>
      </c>
      <c r="AX112" s="13" t="s">
        <v>76</v>
      </c>
      <c r="AY112" s="207" t="s">
        <v>136</v>
      </c>
    </row>
    <row r="113" spans="1:65" s="14" customFormat="1" ht="11.25">
      <c r="B113" s="208"/>
      <c r="C113" s="209"/>
      <c r="D113" s="199" t="s">
        <v>147</v>
      </c>
      <c r="E113" s="210" t="s">
        <v>19</v>
      </c>
      <c r="F113" s="211" t="s">
        <v>83</v>
      </c>
      <c r="G113" s="209"/>
      <c r="H113" s="212">
        <v>1</v>
      </c>
      <c r="I113" s="213"/>
      <c r="J113" s="209"/>
      <c r="K113" s="209"/>
      <c r="L113" s="214"/>
      <c r="M113" s="215"/>
      <c r="N113" s="216"/>
      <c r="O113" s="216"/>
      <c r="P113" s="216"/>
      <c r="Q113" s="216"/>
      <c r="R113" s="216"/>
      <c r="S113" s="216"/>
      <c r="T113" s="217"/>
      <c r="AT113" s="218" t="s">
        <v>147</v>
      </c>
      <c r="AU113" s="218" t="s">
        <v>85</v>
      </c>
      <c r="AV113" s="14" t="s">
        <v>85</v>
      </c>
      <c r="AW113" s="14" t="s">
        <v>37</v>
      </c>
      <c r="AX113" s="14" t="s">
        <v>76</v>
      </c>
      <c r="AY113" s="218" t="s">
        <v>136</v>
      </c>
    </row>
    <row r="114" spans="1:65" s="15" customFormat="1" ht="11.25">
      <c r="B114" s="219"/>
      <c r="C114" s="220"/>
      <c r="D114" s="199" t="s">
        <v>147</v>
      </c>
      <c r="E114" s="221" t="s">
        <v>19</v>
      </c>
      <c r="F114" s="222" t="s">
        <v>151</v>
      </c>
      <c r="G114" s="220"/>
      <c r="H114" s="223">
        <v>1</v>
      </c>
      <c r="I114" s="224"/>
      <c r="J114" s="220"/>
      <c r="K114" s="220"/>
      <c r="L114" s="225"/>
      <c r="M114" s="226"/>
      <c r="N114" s="227"/>
      <c r="O114" s="227"/>
      <c r="P114" s="227"/>
      <c r="Q114" s="227"/>
      <c r="R114" s="227"/>
      <c r="S114" s="227"/>
      <c r="T114" s="228"/>
      <c r="AT114" s="229" t="s">
        <v>147</v>
      </c>
      <c r="AU114" s="229" t="s">
        <v>85</v>
      </c>
      <c r="AV114" s="15" t="s">
        <v>143</v>
      </c>
      <c r="AW114" s="15" t="s">
        <v>37</v>
      </c>
      <c r="AX114" s="15" t="s">
        <v>83</v>
      </c>
      <c r="AY114" s="229" t="s">
        <v>136</v>
      </c>
    </row>
    <row r="115" spans="1:65" s="2" customFormat="1" ht="24.2" customHeight="1">
      <c r="A115" s="35"/>
      <c r="B115" s="36"/>
      <c r="C115" s="179" t="s">
        <v>173</v>
      </c>
      <c r="D115" s="179" t="s">
        <v>138</v>
      </c>
      <c r="E115" s="180" t="s">
        <v>482</v>
      </c>
      <c r="F115" s="181" t="s">
        <v>483</v>
      </c>
      <c r="G115" s="182" t="s">
        <v>237</v>
      </c>
      <c r="H115" s="183">
        <v>1</v>
      </c>
      <c r="I115" s="184"/>
      <c r="J115" s="185">
        <f>ROUND(I115*H115,2)</f>
        <v>0</v>
      </c>
      <c r="K115" s="181" t="s">
        <v>142</v>
      </c>
      <c r="L115" s="40"/>
      <c r="M115" s="186" t="s">
        <v>19</v>
      </c>
      <c r="N115" s="187" t="s">
        <v>47</v>
      </c>
      <c r="O115" s="65"/>
      <c r="P115" s="188">
        <f>O115*H115</f>
        <v>0</v>
      </c>
      <c r="Q115" s="188">
        <v>0</v>
      </c>
      <c r="R115" s="188">
        <f>Q115*H115</f>
        <v>0</v>
      </c>
      <c r="S115" s="188">
        <v>0</v>
      </c>
      <c r="T115" s="189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90" t="s">
        <v>461</v>
      </c>
      <c r="AT115" s="190" t="s">
        <v>138</v>
      </c>
      <c r="AU115" s="190" t="s">
        <v>85</v>
      </c>
      <c r="AY115" s="18" t="s">
        <v>136</v>
      </c>
      <c r="BE115" s="191">
        <f>IF(N115="základní",J115,0)</f>
        <v>0</v>
      </c>
      <c r="BF115" s="191">
        <f>IF(N115="snížená",J115,0)</f>
        <v>0</v>
      </c>
      <c r="BG115" s="191">
        <f>IF(N115="zákl. přenesená",J115,0)</f>
        <v>0</v>
      </c>
      <c r="BH115" s="191">
        <f>IF(N115="sníž. přenesená",J115,0)</f>
        <v>0</v>
      </c>
      <c r="BI115" s="191">
        <f>IF(N115="nulová",J115,0)</f>
        <v>0</v>
      </c>
      <c r="BJ115" s="18" t="s">
        <v>83</v>
      </c>
      <c r="BK115" s="191">
        <f>ROUND(I115*H115,2)</f>
        <v>0</v>
      </c>
      <c r="BL115" s="18" t="s">
        <v>461</v>
      </c>
      <c r="BM115" s="190" t="s">
        <v>484</v>
      </c>
    </row>
    <row r="116" spans="1:65" s="2" customFormat="1" ht="11.25">
      <c r="A116" s="35"/>
      <c r="B116" s="36"/>
      <c r="C116" s="37"/>
      <c r="D116" s="192" t="s">
        <v>145</v>
      </c>
      <c r="E116" s="37"/>
      <c r="F116" s="193" t="s">
        <v>485</v>
      </c>
      <c r="G116" s="37"/>
      <c r="H116" s="37"/>
      <c r="I116" s="194"/>
      <c r="J116" s="37"/>
      <c r="K116" s="37"/>
      <c r="L116" s="40"/>
      <c r="M116" s="195"/>
      <c r="N116" s="196"/>
      <c r="O116" s="65"/>
      <c r="P116" s="65"/>
      <c r="Q116" s="65"/>
      <c r="R116" s="65"/>
      <c r="S116" s="65"/>
      <c r="T116" s="66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8" t="s">
        <v>145</v>
      </c>
      <c r="AU116" s="18" t="s">
        <v>85</v>
      </c>
    </row>
    <row r="117" spans="1:65" s="13" customFormat="1" ht="11.25">
      <c r="B117" s="197"/>
      <c r="C117" s="198"/>
      <c r="D117" s="199" t="s">
        <v>147</v>
      </c>
      <c r="E117" s="200" t="s">
        <v>19</v>
      </c>
      <c r="F117" s="201" t="s">
        <v>486</v>
      </c>
      <c r="G117" s="198"/>
      <c r="H117" s="200" t="s">
        <v>19</v>
      </c>
      <c r="I117" s="202"/>
      <c r="J117" s="198"/>
      <c r="K117" s="198"/>
      <c r="L117" s="203"/>
      <c r="M117" s="204"/>
      <c r="N117" s="205"/>
      <c r="O117" s="205"/>
      <c r="P117" s="205"/>
      <c r="Q117" s="205"/>
      <c r="R117" s="205"/>
      <c r="S117" s="205"/>
      <c r="T117" s="206"/>
      <c r="AT117" s="207" t="s">
        <v>147</v>
      </c>
      <c r="AU117" s="207" t="s">
        <v>85</v>
      </c>
      <c r="AV117" s="13" t="s">
        <v>83</v>
      </c>
      <c r="AW117" s="13" t="s">
        <v>37</v>
      </c>
      <c r="AX117" s="13" t="s">
        <v>76</v>
      </c>
      <c r="AY117" s="207" t="s">
        <v>136</v>
      </c>
    </row>
    <row r="118" spans="1:65" s="14" customFormat="1" ht="11.25">
      <c r="B118" s="208"/>
      <c r="C118" s="209"/>
      <c r="D118" s="199" t="s">
        <v>147</v>
      </c>
      <c r="E118" s="210" t="s">
        <v>19</v>
      </c>
      <c r="F118" s="211" t="s">
        <v>83</v>
      </c>
      <c r="G118" s="209"/>
      <c r="H118" s="212">
        <v>1</v>
      </c>
      <c r="I118" s="213"/>
      <c r="J118" s="209"/>
      <c r="K118" s="209"/>
      <c r="L118" s="214"/>
      <c r="M118" s="215"/>
      <c r="N118" s="216"/>
      <c r="O118" s="216"/>
      <c r="P118" s="216"/>
      <c r="Q118" s="216"/>
      <c r="R118" s="216"/>
      <c r="S118" s="216"/>
      <c r="T118" s="217"/>
      <c r="AT118" s="218" t="s">
        <v>147</v>
      </c>
      <c r="AU118" s="218" t="s">
        <v>85</v>
      </c>
      <c r="AV118" s="14" t="s">
        <v>85</v>
      </c>
      <c r="AW118" s="14" t="s">
        <v>37</v>
      </c>
      <c r="AX118" s="14" t="s">
        <v>76</v>
      </c>
      <c r="AY118" s="218" t="s">
        <v>136</v>
      </c>
    </row>
    <row r="119" spans="1:65" s="15" customFormat="1" ht="11.25">
      <c r="B119" s="219"/>
      <c r="C119" s="220"/>
      <c r="D119" s="199" t="s">
        <v>147</v>
      </c>
      <c r="E119" s="221" t="s">
        <v>19</v>
      </c>
      <c r="F119" s="222" t="s">
        <v>151</v>
      </c>
      <c r="G119" s="220"/>
      <c r="H119" s="223">
        <v>1</v>
      </c>
      <c r="I119" s="224"/>
      <c r="J119" s="220"/>
      <c r="K119" s="220"/>
      <c r="L119" s="225"/>
      <c r="M119" s="226"/>
      <c r="N119" s="227"/>
      <c r="O119" s="227"/>
      <c r="P119" s="227"/>
      <c r="Q119" s="227"/>
      <c r="R119" s="227"/>
      <c r="S119" s="227"/>
      <c r="T119" s="228"/>
      <c r="AT119" s="229" t="s">
        <v>147</v>
      </c>
      <c r="AU119" s="229" t="s">
        <v>85</v>
      </c>
      <c r="AV119" s="15" t="s">
        <v>143</v>
      </c>
      <c r="AW119" s="15" t="s">
        <v>37</v>
      </c>
      <c r="AX119" s="15" t="s">
        <v>83</v>
      </c>
      <c r="AY119" s="229" t="s">
        <v>136</v>
      </c>
    </row>
    <row r="120" spans="1:65" s="2" customFormat="1" ht="24.2" customHeight="1">
      <c r="A120" s="35"/>
      <c r="B120" s="36"/>
      <c r="C120" s="179" t="s">
        <v>180</v>
      </c>
      <c r="D120" s="179" t="s">
        <v>138</v>
      </c>
      <c r="E120" s="180" t="s">
        <v>487</v>
      </c>
      <c r="F120" s="181" t="s">
        <v>488</v>
      </c>
      <c r="G120" s="182" t="s">
        <v>237</v>
      </c>
      <c r="H120" s="183">
        <v>1</v>
      </c>
      <c r="I120" s="184"/>
      <c r="J120" s="185">
        <f>ROUND(I120*H120,2)</f>
        <v>0</v>
      </c>
      <c r="K120" s="181" t="s">
        <v>142</v>
      </c>
      <c r="L120" s="40"/>
      <c r="M120" s="186" t="s">
        <v>19</v>
      </c>
      <c r="N120" s="187" t="s">
        <v>47</v>
      </c>
      <c r="O120" s="65"/>
      <c r="P120" s="188">
        <f>O120*H120</f>
        <v>0</v>
      </c>
      <c r="Q120" s="188">
        <v>0</v>
      </c>
      <c r="R120" s="188">
        <f>Q120*H120</f>
        <v>0</v>
      </c>
      <c r="S120" s="188">
        <v>0</v>
      </c>
      <c r="T120" s="189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190" t="s">
        <v>461</v>
      </c>
      <c r="AT120" s="190" t="s">
        <v>138</v>
      </c>
      <c r="AU120" s="190" t="s">
        <v>85</v>
      </c>
      <c r="AY120" s="18" t="s">
        <v>136</v>
      </c>
      <c r="BE120" s="191">
        <f>IF(N120="základní",J120,0)</f>
        <v>0</v>
      </c>
      <c r="BF120" s="191">
        <f>IF(N120="snížená",J120,0)</f>
        <v>0</v>
      </c>
      <c r="BG120" s="191">
        <f>IF(N120="zákl. přenesená",J120,0)</f>
        <v>0</v>
      </c>
      <c r="BH120" s="191">
        <f>IF(N120="sníž. přenesená",J120,0)</f>
        <v>0</v>
      </c>
      <c r="BI120" s="191">
        <f>IF(N120="nulová",J120,0)</f>
        <v>0</v>
      </c>
      <c r="BJ120" s="18" t="s">
        <v>83</v>
      </c>
      <c r="BK120" s="191">
        <f>ROUND(I120*H120,2)</f>
        <v>0</v>
      </c>
      <c r="BL120" s="18" t="s">
        <v>461</v>
      </c>
      <c r="BM120" s="190" t="s">
        <v>489</v>
      </c>
    </row>
    <row r="121" spans="1:65" s="2" customFormat="1" ht="11.25">
      <c r="A121" s="35"/>
      <c r="B121" s="36"/>
      <c r="C121" s="37"/>
      <c r="D121" s="192" t="s">
        <v>145</v>
      </c>
      <c r="E121" s="37"/>
      <c r="F121" s="193" t="s">
        <v>490</v>
      </c>
      <c r="G121" s="37"/>
      <c r="H121" s="37"/>
      <c r="I121" s="194"/>
      <c r="J121" s="37"/>
      <c r="K121" s="37"/>
      <c r="L121" s="40"/>
      <c r="M121" s="195"/>
      <c r="N121" s="196"/>
      <c r="O121" s="65"/>
      <c r="P121" s="65"/>
      <c r="Q121" s="65"/>
      <c r="R121" s="65"/>
      <c r="S121" s="65"/>
      <c r="T121" s="66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145</v>
      </c>
      <c r="AU121" s="18" t="s">
        <v>85</v>
      </c>
    </row>
    <row r="122" spans="1:65" s="13" customFormat="1" ht="11.25">
      <c r="B122" s="197"/>
      <c r="C122" s="198"/>
      <c r="D122" s="199" t="s">
        <v>147</v>
      </c>
      <c r="E122" s="200" t="s">
        <v>19</v>
      </c>
      <c r="F122" s="201" t="s">
        <v>491</v>
      </c>
      <c r="G122" s="198"/>
      <c r="H122" s="200" t="s">
        <v>19</v>
      </c>
      <c r="I122" s="202"/>
      <c r="J122" s="198"/>
      <c r="K122" s="198"/>
      <c r="L122" s="203"/>
      <c r="M122" s="204"/>
      <c r="N122" s="205"/>
      <c r="O122" s="205"/>
      <c r="P122" s="205"/>
      <c r="Q122" s="205"/>
      <c r="R122" s="205"/>
      <c r="S122" s="205"/>
      <c r="T122" s="206"/>
      <c r="AT122" s="207" t="s">
        <v>147</v>
      </c>
      <c r="AU122" s="207" t="s">
        <v>85</v>
      </c>
      <c r="AV122" s="13" t="s">
        <v>83</v>
      </c>
      <c r="AW122" s="13" t="s">
        <v>37</v>
      </c>
      <c r="AX122" s="13" t="s">
        <v>76</v>
      </c>
      <c r="AY122" s="207" t="s">
        <v>136</v>
      </c>
    </row>
    <row r="123" spans="1:65" s="14" customFormat="1" ht="11.25">
      <c r="B123" s="208"/>
      <c r="C123" s="209"/>
      <c r="D123" s="199" t="s">
        <v>147</v>
      </c>
      <c r="E123" s="210" t="s">
        <v>19</v>
      </c>
      <c r="F123" s="211" t="s">
        <v>83</v>
      </c>
      <c r="G123" s="209"/>
      <c r="H123" s="212">
        <v>1</v>
      </c>
      <c r="I123" s="213"/>
      <c r="J123" s="209"/>
      <c r="K123" s="209"/>
      <c r="L123" s="214"/>
      <c r="M123" s="215"/>
      <c r="N123" s="216"/>
      <c r="O123" s="216"/>
      <c r="P123" s="216"/>
      <c r="Q123" s="216"/>
      <c r="R123" s="216"/>
      <c r="S123" s="216"/>
      <c r="T123" s="217"/>
      <c r="AT123" s="218" t="s">
        <v>147</v>
      </c>
      <c r="AU123" s="218" t="s">
        <v>85</v>
      </c>
      <c r="AV123" s="14" t="s">
        <v>85</v>
      </c>
      <c r="AW123" s="14" t="s">
        <v>37</v>
      </c>
      <c r="AX123" s="14" t="s">
        <v>76</v>
      </c>
      <c r="AY123" s="218" t="s">
        <v>136</v>
      </c>
    </row>
    <row r="124" spans="1:65" s="15" customFormat="1" ht="11.25">
      <c r="B124" s="219"/>
      <c r="C124" s="220"/>
      <c r="D124" s="199" t="s">
        <v>147</v>
      </c>
      <c r="E124" s="221" t="s">
        <v>19</v>
      </c>
      <c r="F124" s="222" t="s">
        <v>151</v>
      </c>
      <c r="G124" s="220"/>
      <c r="H124" s="223">
        <v>1</v>
      </c>
      <c r="I124" s="224"/>
      <c r="J124" s="220"/>
      <c r="K124" s="220"/>
      <c r="L124" s="225"/>
      <c r="M124" s="226"/>
      <c r="N124" s="227"/>
      <c r="O124" s="227"/>
      <c r="P124" s="227"/>
      <c r="Q124" s="227"/>
      <c r="R124" s="227"/>
      <c r="S124" s="227"/>
      <c r="T124" s="228"/>
      <c r="AT124" s="229" t="s">
        <v>147</v>
      </c>
      <c r="AU124" s="229" t="s">
        <v>85</v>
      </c>
      <c r="AV124" s="15" t="s">
        <v>143</v>
      </c>
      <c r="AW124" s="15" t="s">
        <v>37</v>
      </c>
      <c r="AX124" s="15" t="s">
        <v>83</v>
      </c>
      <c r="AY124" s="229" t="s">
        <v>136</v>
      </c>
    </row>
    <row r="125" spans="1:65" s="2" customFormat="1" ht="16.5" customHeight="1">
      <c r="A125" s="35"/>
      <c r="B125" s="36"/>
      <c r="C125" s="179" t="s">
        <v>190</v>
      </c>
      <c r="D125" s="179" t="s">
        <v>138</v>
      </c>
      <c r="E125" s="180" t="s">
        <v>492</v>
      </c>
      <c r="F125" s="181" t="s">
        <v>493</v>
      </c>
      <c r="G125" s="182" t="s">
        <v>317</v>
      </c>
      <c r="H125" s="183">
        <v>1</v>
      </c>
      <c r="I125" s="184"/>
      <c r="J125" s="185">
        <f>ROUND(I125*H125,2)</f>
        <v>0</v>
      </c>
      <c r="K125" s="181" t="s">
        <v>142</v>
      </c>
      <c r="L125" s="40"/>
      <c r="M125" s="186" t="s">
        <v>19</v>
      </c>
      <c r="N125" s="187" t="s">
        <v>47</v>
      </c>
      <c r="O125" s="65"/>
      <c r="P125" s="188">
        <f>O125*H125</f>
        <v>0</v>
      </c>
      <c r="Q125" s="188">
        <v>0</v>
      </c>
      <c r="R125" s="188">
        <f>Q125*H125</f>
        <v>0</v>
      </c>
      <c r="S125" s="188">
        <v>0</v>
      </c>
      <c r="T125" s="189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90" t="s">
        <v>461</v>
      </c>
      <c r="AT125" s="190" t="s">
        <v>138</v>
      </c>
      <c r="AU125" s="190" t="s">
        <v>85</v>
      </c>
      <c r="AY125" s="18" t="s">
        <v>136</v>
      </c>
      <c r="BE125" s="191">
        <f>IF(N125="základní",J125,0)</f>
        <v>0</v>
      </c>
      <c r="BF125" s="191">
        <f>IF(N125="snížená",J125,0)</f>
        <v>0</v>
      </c>
      <c r="BG125" s="191">
        <f>IF(N125="zákl. přenesená",J125,0)</f>
        <v>0</v>
      </c>
      <c r="BH125" s="191">
        <f>IF(N125="sníž. přenesená",J125,0)</f>
        <v>0</v>
      </c>
      <c r="BI125" s="191">
        <f>IF(N125="nulová",J125,0)</f>
        <v>0</v>
      </c>
      <c r="BJ125" s="18" t="s">
        <v>83</v>
      </c>
      <c r="BK125" s="191">
        <f>ROUND(I125*H125,2)</f>
        <v>0</v>
      </c>
      <c r="BL125" s="18" t="s">
        <v>461</v>
      </c>
      <c r="BM125" s="190" t="s">
        <v>494</v>
      </c>
    </row>
    <row r="126" spans="1:65" s="2" customFormat="1" ht="11.25">
      <c r="A126" s="35"/>
      <c r="B126" s="36"/>
      <c r="C126" s="37"/>
      <c r="D126" s="192" t="s">
        <v>145</v>
      </c>
      <c r="E126" s="37"/>
      <c r="F126" s="193" t="s">
        <v>495</v>
      </c>
      <c r="G126" s="37"/>
      <c r="H126" s="37"/>
      <c r="I126" s="194"/>
      <c r="J126" s="37"/>
      <c r="K126" s="37"/>
      <c r="L126" s="40"/>
      <c r="M126" s="195"/>
      <c r="N126" s="196"/>
      <c r="O126" s="65"/>
      <c r="P126" s="65"/>
      <c r="Q126" s="65"/>
      <c r="R126" s="65"/>
      <c r="S126" s="65"/>
      <c r="T126" s="66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145</v>
      </c>
      <c r="AU126" s="18" t="s">
        <v>85</v>
      </c>
    </row>
    <row r="127" spans="1:65" s="13" customFormat="1" ht="11.25">
      <c r="B127" s="197"/>
      <c r="C127" s="198"/>
      <c r="D127" s="199" t="s">
        <v>147</v>
      </c>
      <c r="E127" s="200" t="s">
        <v>19</v>
      </c>
      <c r="F127" s="201" t="s">
        <v>496</v>
      </c>
      <c r="G127" s="198"/>
      <c r="H127" s="200" t="s">
        <v>19</v>
      </c>
      <c r="I127" s="202"/>
      <c r="J127" s="198"/>
      <c r="K127" s="198"/>
      <c r="L127" s="203"/>
      <c r="M127" s="204"/>
      <c r="N127" s="205"/>
      <c r="O127" s="205"/>
      <c r="P127" s="205"/>
      <c r="Q127" s="205"/>
      <c r="R127" s="205"/>
      <c r="S127" s="205"/>
      <c r="T127" s="206"/>
      <c r="AT127" s="207" t="s">
        <v>147</v>
      </c>
      <c r="AU127" s="207" t="s">
        <v>85</v>
      </c>
      <c r="AV127" s="13" t="s">
        <v>83</v>
      </c>
      <c r="AW127" s="13" t="s">
        <v>37</v>
      </c>
      <c r="AX127" s="13" t="s">
        <v>76</v>
      </c>
      <c r="AY127" s="207" t="s">
        <v>136</v>
      </c>
    </row>
    <row r="128" spans="1:65" s="14" customFormat="1" ht="11.25">
      <c r="B128" s="208"/>
      <c r="C128" s="209"/>
      <c r="D128" s="199" t="s">
        <v>147</v>
      </c>
      <c r="E128" s="210" t="s">
        <v>19</v>
      </c>
      <c r="F128" s="211" t="s">
        <v>83</v>
      </c>
      <c r="G128" s="209"/>
      <c r="H128" s="212">
        <v>1</v>
      </c>
      <c r="I128" s="213"/>
      <c r="J128" s="209"/>
      <c r="K128" s="209"/>
      <c r="L128" s="214"/>
      <c r="M128" s="215"/>
      <c r="N128" s="216"/>
      <c r="O128" s="216"/>
      <c r="P128" s="216"/>
      <c r="Q128" s="216"/>
      <c r="R128" s="216"/>
      <c r="S128" s="216"/>
      <c r="T128" s="217"/>
      <c r="AT128" s="218" t="s">
        <v>147</v>
      </c>
      <c r="AU128" s="218" t="s">
        <v>85</v>
      </c>
      <c r="AV128" s="14" t="s">
        <v>85</v>
      </c>
      <c r="AW128" s="14" t="s">
        <v>37</v>
      </c>
      <c r="AX128" s="14" t="s">
        <v>76</v>
      </c>
      <c r="AY128" s="218" t="s">
        <v>136</v>
      </c>
    </row>
    <row r="129" spans="1:65" s="15" customFormat="1" ht="11.25">
      <c r="B129" s="219"/>
      <c r="C129" s="220"/>
      <c r="D129" s="199" t="s">
        <v>147</v>
      </c>
      <c r="E129" s="221" t="s">
        <v>19</v>
      </c>
      <c r="F129" s="222" t="s">
        <v>151</v>
      </c>
      <c r="G129" s="220"/>
      <c r="H129" s="223">
        <v>1</v>
      </c>
      <c r="I129" s="224"/>
      <c r="J129" s="220"/>
      <c r="K129" s="220"/>
      <c r="L129" s="225"/>
      <c r="M129" s="226"/>
      <c r="N129" s="227"/>
      <c r="O129" s="227"/>
      <c r="P129" s="227"/>
      <c r="Q129" s="227"/>
      <c r="R129" s="227"/>
      <c r="S129" s="227"/>
      <c r="T129" s="228"/>
      <c r="AT129" s="229" t="s">
        <v>147</v>
      </c>
      <c r="AU129" s="229" t="s">
        <v>85</v>
      </c>
      <c r="AV129" s="15" t="s">
        <v>143</v>
      </c>
      <c r="AW129" s="15" t="s">
        <v>37</v>
      </c>
      <c r="AX129" s="15" t="s">
        <v>83</v>
      </c>
      <c r="AY129" s="229" t="s">
        <v>136</v>
      </c>
    </row>
    <row r="130" spans="1:65" s="12" customFormat="1" ht="22.9" customHeight="1">
      <c r="B130" s="163"/>
      <c r="C130" s="164"/>
      <c r="D130" s="165" t="s">
        <v>75</v>
      </c>
      <c r="E130" s="177" t="s">
        <v>497</v>
      </c>
      <c r="F130" s="177" t="s">
        <v>498</v>
      </c>
      <c r="G130" s="164"/>
      <c r="H130" s="164"/>
      <c r="I130" s="167"/>
      <c r="J130" s="178">
        <f>BK130</f>
        <v>0</v>
      </c>
      <c r="K130" s="164"/>
      <c r="L130" s="169"/>
      <c r="M130" s="170"/>
      <c r="N130" s="171"/>
      <c r="O130" s="171"/>
      <c r="P130" s="172">
        <f>SUM(P131:P135)</f>
        <v>0</v>
      </c>
      <c r="Q130" s="171"/>
      <c r="R130" s="172">
        <f>SUM(R131:R135)</f>
        <v>0</v>
      </c>
      <c r="S130" s="171"/>
      <c r="T130" s="173">
        <f>SUM(T131:T135)</f>
        <v>0</v>
      </c>
      <c r="AR130" s="174" t="s">
        <v>173</v>
      </c>
      <c r="AT130" s="175" t="s">
        <v>75</v>
      </c>
      <c r="AU130" s="175" t="s">
        <v>83</v>
      </c>
      <c r="AY130" s="174" t="s">
        <v>136</v>
      </c>
      <c r="BK130" s="176">
        <f>SUM(BK131:BK135)</f>
        <v>0</v>
      </c>
    </row>
    <row r="131" spans="1:65" s="2" customFormat="1" ht="16.5" customHeight="1">
      <c r="A131" s="35"/>
      <c r="B131" s="36"/>
      <c r="C131" s="179" t="s">
        <v>197</v>
      </c>
      <c r="D131" s="179" t="s">
        <v>138</v>
      </c>
      <c r="E131" s="180" t="s">
        <v>499</v>
      </c>
      <c r="F131" s="181" t="s">
        <v>500</v>
      </c>
      <c r="G131" s="182" t="s">
        <v>317</v>
      </c>
      <c r="H131" s="183">
        <v>1</v>
      </c>
      <c r="I131" s="184"/>
      <c r="J131" s="185">
        <f>ROUND(I131*H131,2)</f>
        <v>0</v>
      </c>
      <c r="K131" s="181" t="s">
        <v>142</v>
      </c>
      <c r="L131" s="40"/>
      <c r="M131" s="186" t="s">
        <v>19</v>
      </c>
      <c r="N131" s="187" t="s">
        <v>47</v>
      </c>
      <c r="O131" s="65"/>
      <c r="P131" s="188">
        <f>O131*H131</f>
        <v>0</v>
      </c>
      <c r="Q131" s="188">
        <v>0</v>
      </c>
      <c r="R131" s="188">
        <f>Q131*H131</f>
        <v>0</v>
      </c>
      <c r="S131" s="188">
        <v>0</v>
      </c>
      <c r="T131" s="189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90" t="s">
        <v>461</v>
      </c>
      <c r="AT131" s="190" t="s">
        <v>138</v>
      </c>
      <c r="AU131" s="190" t="s">
        <v>85</v>
      </c>
      <c r="AY131" s="18" t="s">
        <v>136</v>
      </c>
      <c r="BE131" s="191">
        <f>IF(N131="základní",J131,0)</f>
        <v>0</v>
      </c>
      <c r="BF131" s="191">
        <f>IF(N131="snížená",J131,0)</f>
        <v>0</v>
      </c>
      <c r="BG131" s="191">
        <f>IF(N131="zákl. přenesená",J131,0)</f>
        <v>0</v>
      </c>
      <c r="BH131" s="191">
        <f>IF(N131="sníž. přenesená",J131,0)</f>
        <v>0</v>
      </c>
      <c r="BI131" s="191">
        <f>IF(N131="nulová",J131,0)</f>
        <v>0</v>
      </c>
      <c r="BJ131" s="18" t="s">
        <v>83</v>
      </c>
      <c r="BK131" s="191">
        <f>ROUND(I131*H131,2)</f>
        <v>0</v>
      </c>
      <c r="BL131" s="18" t="s">
        <v>461</v>
      </c>
      <c r="BM131" s="190" t="s">
        <v>501</v>
      </c>
    </row>
    <row r="132" spans="1:65" s="2" customFormat="1" ht="11.25">
      <c r="A132" s="35"/>
      <c r="B132" s="36"/>
      <c r="C132" s="37"/>
      <c r="D132" s="192" t="s">
        <v>145</v>
      </c>
      <c r="E132" s="37"/>
      <c r="F132" s="193" t="s">
        <v>502</v>
      </c>
      <c r="G132" s="37"/>
      <c r="H132" s="37"/>
      <c r="I132" s="194"/>
      <c r="J132" s="37"/>
      <c r="K132" s="37"/>
      <c r="L132" s="40"/>
      <c r="M132" s="195"/>
      <c r="N132" s="196"/>
      <c r="O132" s="65"/>
      <c r="P132" s="65"/>
      <c r="Q132" s="65"/>
      <c r="R132" s="65"/>
      <c r="S132" s="65"/>
      <c r="T132" s="66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8" t="s">
        <v>145</v>
      </c>
      <c r="AU132" s="18" t="s">
        <v>85</v>
      </c>
    </row>
    <row r="133" spans="1:65" s="13" customFormat="1" ht="22.5">
      <c r="B133" s="197"/>
      <c r="C133" s="198"/>
      <c r="D133" s="199" t="s">
        <v>147</v>
      </c>
      <c r="E133" s="200" t="s">
        <v>19</v>
      </c>
      <c r="F133" s="201" t="s">
        <v>503</v>
      </c>
      <c r="G133" s="198"/>
      <c r="H133" s="200" t="s">
        <v>19</v>
      </c>
      <c r="I133" s="202"/>
      <c r="J133" s="198"/>
      <c r="K133" s="198"/>
      <c r="L133" s="203"/>
      <c r="M133" s="204"/>
      <c r="N133" s="205"/>
      <c r="O133" s="205"/>
      <c r="P133" s="205"/>
      <c r="Q133" s="205"/>
      <c r="R133" s="205"/>
      <c r="S133" s="205"/>
      <c r="T133" s="206"/>
      <c r="AT133" s="207" t="s">
        <v>147</v>
      </c>
      <c r="AU133" s="207" t="s">
        <v>85</v>
      </c>
      <c r="AV133" s="13" t="s">
        <v>83</v>
      </c>
      <c r="AW133" s="13" t="s">
        <v>37</v>
      </c>
      <c r="AX133" s="13" t="s">
        <v>76</v>
      </c>
      <c r="AY133" s="207" t="s">
        <v>136</v>
      </c>
    </row>
    <row r="134" spans="1:65" s="14" customFormat="1" ht="11.25">
      <c r="B134" s="208"/>
      <c r="C134" s="209"/>
      <c r="D134" s="199" t="s">
        <v>147</v>
      </c>
      <c r="E134" s="210" t="s">
        <v>19</v>
      </c>
      <c r="F134" s="211" t="s">
        <v>83</v>
      </c>
      <c r="G134" s="209"/>
      <c r="H134" s="212">
        <v>1</v>
      </c>
      <c r="I134" s="213"/>
      <c r="J134" s="209"/>
      <c r="K134" s="209"/>
      <c r="L134" s="214"/>
      <c r="M134" s="215"/>
      <c r="N134" s="216"/>
      <c r="O134" s="216"/>
      <c r="P134" s="216"/>
      <c r="Q134" s="216"/>
      <c r="R134" s="216"/>
      <c r="S134" s="216"/>
      <c r="T134" s="217"/>
      <c r="AT134" s="218" t="s">
        <v>147</v>
      </c>
      <c r="AU134" s="218" t="s">
        <v>85</v>
      </c>
      <c r="AV134" s="14" t="s">
        <v>85</v>
      </c>
      <c r="AW134" s="14" t="s">
        <v>37</v>
      </c>
      <c r="AX134" s="14" t="s">
        <v>76</v>
      </c>
      <c r="AY134" s="218" t="s">
        <v>136</v>
      </c>
    </row>
    <row r="135" spans="1:65" s="15" customFormat="1" ht="11.25">
      <c r="B135" s="219"/>
      <c r="C135" s="220"/>
      <c r="D135" s="199" t="s">
        <v>147</v>
      </c>
      <c r="E135" s="221" t="s">
        <v>19</v>
      </c>
      <c r="F135" s="222" t="s">
        <v>151</v>
      </c>
      <c r="G135" s="220"/>
      <c r="H135" s="223">
        <v>1</v>
      </c>
      <c r="I135" s="224"/>
      <c r="J135" s="220"/>
      <c r="K135" s="220"/>
      <c r="L135" s="225"/>
      <c r="M135" s="226"/>
      <c r="N135" s="227"/>
      <c r="O135" s="227"/>
      <c r="P135" s="227"/>
      <c r="Q135" s="227"/>
      <c r="R135" s="227"/>
      <c r="S135" s="227"/>
      <c r="T135" s="228"/>
      <c r="AT135" s="229" t="s">
        <v>147</v>
      </c>
      <c r="AU135" s="229" t="s">
        <v>85</v>
      </c>
      <c r="AV135" s="15" t="s">
        <v>143</v>
      </c>
      <c r="AW135" s="15" t="s">
        <v>37</v>
      </c>
      <c r="AX135" s="15" t="s">
        <v>83</v>
      </c>
      <c r="AY135" s="229" t="s">
        <v>136</v>
      </c>
    </row>
    <row r="136" spans="1:65" s="12" customFormat="1" ht="22.9" customHeight="1">
      <c r="B136" s="163"/>
      <c r="C136" s="164"/>
      <c r="D136" s="165" t="s">
        <v>75</v>
      </c>
      <c r="E136" s="177" t="s">
        <v>504</v>
      </c>
      <c r="F136" s="177" t="s">
        <v>505</v>
      </c>
      <c r="G136" s="164"/>
      <c r="H136" s="164"/>
      <c r="I136" s="167"/>
      <c r="J136" s="178">
        <f>BK136</f>
        <v>0</v>
      </c>
      <c r="K136" s="164"/>
      <c r="L136" s="169"/>
      <c r="M136" s="170"/>
      <c r="N136" s="171"/>
      <c r="O136" s="171"/>
      <c r="P136" s="172">
        <f>SUM(P137:P151)</f>
        <v>0</v>
      </c>
      <c r="Q136" s="171"/>
      <c r="R136" s="172">
        <f>SUM(R137:R151)</f>
        <v>0</v>
      </c>
      <c r="S136" s="171"/>
      <c r="T136" s="173">
        <f>SUM(T137:T151)</f>
        <v>0</v>
      </c>
      <c r="AR136" s="174" t="s">
        <v>173</v>
      </c>
      <c r="AT136" s="175" t="s">
        <v>75</v>
      </c>
      <c r="AU136" s="175" t="s">
        <v>83</v>
      </c>
      <c r="AY136" s="174" t="s">
        <v>136</v>
      </c>
      <c r="BK136" s="176">
        <f>SUM(BK137:BK151)</f>
        <v>0</v>
      </c>
    </row>
    <row r="137" spans="1:65" s="2" customFormat="1" ht="16.5" customHeight="1">
      <c r="A137" s="35"/>
      <c r="B137" s="36"/>
      <c r="C137" s="179" t="s">
        <v>205</v>
      </c>
      <c r="D137" s="179" t="s">
        <v>138</v>
      </c>
      <c r="E137" s="180" t="s">
        <v>506</v>
      </c>
      <c r="F137" s="181" t="s">
        <v>507</v>
      </c>
      <c r="G137" s="182" t="s">
        <v>317</v>
      </c>
      <c r="H137" s="183">
        <v>1</v>
      </c>
      <c r="I137" s="184"/>
      <c r="J137" s="185">
        <f>ROUND(I137*H137,2)</f>
        <v>0</v>
      </c>
      <c r="K137" s="181" t="s">
        <v>142</v>
      </c>
      <c r="L137" s="40"/>
      <c r="M137" s="186" t="s">
        <v>19</v>
      </c>
      <c r="N137" s="187" t="s">
        <v>47</v>
      </c>
      <c r="O137" s="65"/>
      <c r="P137" s="188">
        <f>O137*H137</f>
        <v>0</v>
      </c>
      <c r="Q137" s="188">
        <v>0</v>
      </c>
      <c r="R137" s="188">
        <f>Q137*H137</f>
        <v>0</v>
      </c>
      <c r="S137" s="188">
        <v>0</v>
      </c>
      <c r="T137" s="189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90" t="s">
        <v>461</v>
      </c>
      <c r="AT137" s="190" t="s">
        <v>138</v>
      </c>
      <c r="AU137" s="190" t="s">
        <v>85</v>
      </c>
      <c r="AY137" s="18" t="s">
        <v>136</v>
      </c>
      <c r="BE137" s="191">
        <f>IF(N137="základní",J137,0)</f>
        <v>0</v>
      </c>
      <c r="BF137" s="191">
        <f>IF(N137="snížená",J137,0)</f>
        <v>0</v>
      </c>
      <c r="BG137" s="191">
        <f>IF(N137="zákl. přenesená",J137,0)</f>
        <v>0</v>
      </c>
      <c r="BH137" s="191">
        <f>IF(N137="sníž. přenesená",J137,0)</f>
        <v>0</v>
      </c>
      <c r="BI137" s="191">
        <f>IF(N137="nulová",J137,0)</f>
        <v>0</v>
      </c>
      <c r="BJ137" s="18" t="s">
        <v>83</v>
      </c>
      <c r="BK137" s="191">
        <f>ROUND(I137*H137,2)</f>
        <v>0</v>
      </c>
      <c r="BL137" s="18" t="s">
        <v>461</v>
      </c>
      <c r="BM137" s="190" t="s">
        <v>508</v>
      </c>
    </row>
    <row r="138" spans="1:65" s="2" customFormat="1" ht="11.25">
      <c r="A138" s="35"/>
      <c r="B138" s="36"/>
      <c r="C138" s="37"/>
      <c r="D138" s="192" t="s">
        <v>145</v>
      </c>
      <c r="E138" s="37"/>
      <c r="F138" s="193" t="s">
        <v>509</v>
      </c>
      <c r="G138" s="37"/>
      <c r="H138" s="37"/>
      <c r="I138" s="194"/>
      <c r="J138" s="37"/>
      <c r="K138" s="37"/>
      <c r="L138" s="40"/>
      <c r="M138" s="195"/>
      <c r="N138" s="196"/>
      <c r="O138" s="65"/>
      <c r="P138" s="65"/>
      <c r="Q138" s="65"/>
      <c r="R138" s="65"/>
      <c r="S138" s="65"/>
      <c r="T138" s="66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8" t="s">
        <v>145</v>
      </c>
      <c r="AU138" s="18" t="s">
        <v>85</v>
      </c>
    </row>
    <row r="139" spans="1:65" s="13" customFormat="1" ht="11.25">
      <c r="B139" s="197"/>
      <c r="C139" s="198"/>
      <c r="D139" s="199" t="s">
        <v>147</v>
      </c>
      <c r="E139" s="200" t="s">
        <v>19</v>
      </c>
      <c r="F139" s="201" t="s">
        <v>510</v>
      </c>
      <c r="G139" s="198"/>
      <c r="H139" s="200" t="s">
        <v>19</v>
      </c>
      <c r="I139" s="202"/>
      <c r="J139" s="198"/>
      <c r="K139" s="198"/>
      <c r="L139" s="203"/>
      <c r="M139" s="204"/>
      <c r="N139" s="205"/>
      <c r="O139" s="205"/>
      <c r="P139" s="205"/>
      <c r="Q139" s="205"/>
      <c r="R139" s="205"/>
      <c r="S139" s="205"/>
      <c r="T139" s="206"/>
      <c r="AT139" s="207" t="s">
        <v>147</v>
      </c>
      <c r="AU139" s="207" t="s">
        <v>85</v>
      </c>
      <c r="AV139" s="13" t="s">
        <v>83</v>
      </c>
      <c r="AW139" s="13" t="s">
        <v>37</v>
      </c>
      <c r="AX139" s="13" t="s">
        <v>76</v>
      </c>
      <c r="AY139" s="207" t="s">
        <v>136</v>
      </c>
    </row>
    <row r="140" spans="1:65" s="14" customFormat="1" ht="11.25">
      <c r="B140" s="208"/>
      <c r="C140" s="209"/>
      <c r="D140" s="199" t="s">
        <v>147</v>
      </c>
      <c r="E140" s="210" t="s">
        <v>19</v>
      </c>
      <c r="F140" s="211" t="s">
        <v>83</v>
      </c>
      <c r="G140" s="209"/>
      <c r="H140" s="212">
        <v>1</v>
      </c>
      <c r="I140" s="213"/>
      <c r="J140" s="209"/>
      <c r="K140" s="209"/>
      <c r="L140" s="214"/>
      <c r="M140" s="215"/>
      <c r="N140" s="216"/>
      <c r="O140" s="216"/>
      <c r="P140" s="216"/>
      <c r="Q140" s="216"/>
      <c r="R140" s="216"/>
      <c r="S140" s="216"/>
      <c r="T140" s="217"/>
      <c r="AT140" s="218" t="s">
        <v>147</v>
      </c>
      <c r="AU140" s="218" t="s">
        <v>85</v>
      </c>
      <c r="AV140" s="14" t="s">
        <v>85</v>
      </c>
      <c r="AW140" s="14" t="s">
        <v>37</v>
      </c>
      <c r="AX140" s="14" t="s">
        <v>76</v>
      </c>
      <c r="AY140" s="218" t="s">
        <v>136</v>
      </c>
    </row>
    <row r="141" spans="1:65" s="15" customFormat="1" ht="11.25">
      <c r="B141" s="219"/>
      <c r="C141" s="220"/>
      <c r="D141" s="199" t="s">
        <v>147</v>
      </c>
      <c r="E141" s="221" t="s">
        <v>19</v>
      </c>
      <c r="F141" s="222" t="s">
        <v>151</v>
      </c>
      <c r="G141" s="220"/>
      <c r="H141" s="223">
        <v>1</v>
      </c>
      <c r="I141" s="224"/>
      <c r="J141" s="220"/>
      <c r="K141" s="220"/>
      <c r="L141" s="225"/>
      <c r="M141" s="226"/>
      <c r="N141" s="227"/>
      <c r="O141" s="227"/>
      <c r="P141" s="227"/>
      <c r="Q141" s="227"/>
      <c r="R141" s="227"/>
      <c r="S141" s="227"/>
      <c r="T141" s="228"/>
      <c r="AT141" s="229" t="s">
        <v>147</v>
      </c>
      <c r="AU141" s="229" t="s">
        <v>85</v>
      </c>
      <c r="AV141" s="15" t="s">
        <v>143</v>
      </c>
      <c r="AW141" s="15" t="s">
        <v>37</v>
      </c>
      <c r="AX141" s="15" t="s">
        <v>83</v>
      </c>
      <c r="AY141" s="229" t="s">
        <v>136</v>
      </c>
    </row>
    <row r="142" spans="1:65" s="2" customFormat="1" ht="16.5" customHeight="1">
      <c r="A142" s="35"/>
      <c r="B142" s="36"/>
      <c r="C142" s="179" t="s">
        <v>213</v>
      </c>
      <c r="D142" s="179" t="s">
        <v>138</v>
      </c>
      <c r="E142" s="180" t="s">
        <v>511</v>
      </c>
      <c r="F142" s="181" t="s">
        <v>512</v>
      </c>
      <c r="G142" s="182" t="s">
        <v>317</v>
      </c>
      <c r="H142" s="183">
        <v>1</v>
      </c>
      <c r="I142" s="184"/>
      <c r="J142" s="185">
        <f>ROUND(I142*H142,2)</f>
        <v>0</v>
      </c>
      <c r="K142" s="181" t="s">
        <v>142</v>
      </c>
      <c r="L142" s="40"/>
      <c r="M142" s="186" t="s">
        <v>19</v>
      </c>
      <c r="N142" s="187" t="s">
        <v>47</v>
      </c>
      <c r="O142" s="65"/>
      <c r="P142" s="188">
        <f>O142*H142</f>
        <v>0</v>
      </c>
      <c r="Q142" s="188">
        <v>0</v>
      </c>
      <c r="R142" s="188">
        <f>Q142*H142</f>
        <v>0</v>
      </c>
      <c r="S142" s="188">
        <v>0</v>
      </c>
      <c r="T142" s="189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90" t="s">
        <v>461</v>
      </c>
      <c r="AT142" s="190" t="s">
        <v>138</v>
      </c>
      <c r="AU142" s="190" t="s">
        <v>85</v>
      </c>
      <c r="AY142" s="18" t="s">
        <v>136</v>
      </c>
      <c r="BE142" s="191">
        <f>IF(N142="základní",J142,0)</f>
        <v>0</v>
      </c>
      <c r="BF142" s="191">
        <f>IF(N142="snížená",J142,0)</f>
        <v>0</v>
      </c>
      <c r="BG142" s="191">
        <f>IF(N142="zákl. přenesená",J142,0)</f>
        <v>0</v>
      </c>
      <c r="BH142" s="191">
        <f>IF(N142="sníž. přenesená",J142,0)</f>
        <v>0</v>
      </c>
      <c r="BI142" s="191">
        <f>IF(N142="nulová",J142,0)</f>
        <v>0</v>
      </c>
      <c r="BJ142" s="18" t="s">
        <v>83</v>
      </c>
      <c r="BK142" s="191">
        <f>ROUND(I142*H142,2)</f>
        <v>0</v>
      </c>
      <c r="BL142" s="18" t="s">
        <v>461</v>
      </c>
      <c r="BM142" s="190" t="s">
        <v>513</v>
      </c>
    </row>
    <row r="143" spans="1:65" s="2" customFormat="1" ht="11.25">
      <c r="A143" s="35"/>
      <c r="B143" s="36"/>
      <c r="C143" s="37"/>
      <c r="D143" s="192" t="s">
        <v>145</v>
      </c>
      <c r="E143" s="37"/>
      <c r="F143" s="193" t="s">
        <v>514</v>
      </c>
      <c r="G143" s="37"/>
      <c r="H143" s="37"/>
      <c r="I143" s="194"/>
      <c r="J143" s="37"/>
      <c r="K143" s="37"/>
      <c r="L143" s="40"/>
      <c r="M143" s="195"/>
      <c r="N143" s="196"/>
      <c r="O143" s="65"/>
      <c r="P143" s="65"/>
      <c r="Q143" s="65"/>
      <c r="R143" s="65"/>
      <c r="S143" s="65"/>
      <c r="T143" s="66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8" t="s">
        <v>145</v>
      </c>
      <c r="AU143" s="18" t="s">
        <v>85</v>
      </c>
    </row>
    <row r="144" spans="1:65" s="13" customFormat="1" ht="11.25">
      <c r="B144" s="197"/>
      <c r="C144" s="198"/>
      <c r="D144" s="199" t="s">
        <v>147</v>
      </c>
      <c r="E144" s="200" t="s">
        <v>19</v>
      </c>
      <c r="F144" s="201" t="s">
        <v>515</v>
      </c>
      <c r="G144" s="198"/>
      <c r="H144" s="200" t="s">
        <v>19</v>
      </c>
      <c r="I144" s="202"/>
      <c r="J144" s="198"/>
      <c r="K144" s="198"/>
      <c r="L144" s="203"/>
      <c r="M144" s="204"/>
      <c r="N144" s="205"/>
      <c r="O144" s="205"/>
      <c r="P144" s="205"/>
      <c r="Q144" s="205"/>
      <c r="R144" s="205"/>
      <c r="S144" s="205"/>
      <c r="T144" s="206"/>
      <c r="AT144" s="207" t="s">
        <v>147</v>
      </c>
      <c r="AU144" s="207" t="s">
        <v>85</v>
      </c>
      <c r="AV144" s="13" t="s">
        <v>83</v>
      </c>
      <c r="AW144" s="13" t="s">
        <v>37</v>
      </c>
      <c r="AX144" s="13" t="s">
        <v>76</v>
      </c>
      <c r="AY144" s="207" t="s">
        <v>136</v>
      </c>
    </row>
    <row r="145" spans="1:65" s="14" customFormat="1" ht="11.25">
      <c r="B145" s="208"/>
      <c r="C145" s="209"/>
      <c r="D145" s="199" t="s">
        <v>147</v>
      </c>
      <c r="E145" s="210" t="s">
        <v>19</v>
      </c>
      <c r="F145" s="211" t="s">
        <v>83</v>
      </c>
      <c r="G145" s="209"/>
      <c r="H145" s="212">
        <v>1</v>
      </c>
      <c r="I145" s="213"/>
      <c r="J145" s="209"/>
      <c r="K145" s="209"/>
      <c r="L145" s="214"/>
      <c r="M145" s="215"/>
      <c r="N145" s="216"/>
      <c r="O145" s="216"/>
      <c r="P145" s="216"/>
      <c r="Q145" s="216"/>
      <c r="R145" s="216"/>
      <c r="S145" s="216"/>
      <c r="T145" s="217"/>
      <c r="AT145" s="218" t="s">
        <v>147</v>
      </c>
      <c r="AU145" s="218" t="s">
        <v>85</v>
      </c>
      <c r="AV145" s="14" t="s">
        <v>85</v>
      </c>
      <c r="AW145" s="14" t="s">
        <v>37</v>
      </c>
      <c r="AX145" s="14" t="s">
        <v>76</v>
      </c>
      <c r="AY145" s="218" t="s">
        <v>136</v>
      </c>
    </row>
    <row r="146" spans="1:65" s="15" customFormat="1" ht="11.25">
      <c r="B146" s="219"/>
      <c r="C146" s="220"/>
      <c r="D146" s="199" t="s">
        <v>147</v>
      </c>
      <c r="E146" s="221" t="s">
        <v>19</v>
      </c>
      <c r="F146" s="222" t="s">
        <v>151</v>
      </c>
      <c r="G146" s="220"/>
      <c r="H146" s="223">
        <v>1</v>
      </c>
      <c r="I146" s="224"/>
      <c r="J146" s="220"/>
      <c r="K146" s="220"/>
      <c r="L146" s="225"/>
      <c r="M146" s="226"/>
      <c r="N146" s="227"/>
      <c r="O146" s="227"/>
      <c r="P146" s="227"/>
      <c r="Q146" s="227"/>
      <c r="R146" s="227"/>
      <c r="S146" s="227"/>
      <c r="T146" s="228"/>
      <c r="AT146" s="229" t="s">
        <v>147</v>
      </c>
      <c r="AU146" s="229" t="s">
        <v>85</v>
      </c>
      <c r="AV146" s="15" t="s">
        <v>143</v>
      </c>
      <c r="AW146" s="15" t="s">
        <v>37</v>
      </c>
      <c r="AX146" s="15" t="s">
        <v>83</v>
      </c>
      <c r="AY146" s="229" t="s">
        <v>136</v>
      </c>
    </row>
    <row r="147" spans="1:65" s="2" customFormat="1" ht="16.5" customHeight="1">
      <c r="A147" s="35"/>
      <c r="B147" s="36"/>
      <c r="C147" s="179" t="s">
        <v>219</v>
      </c>
      <c r="D147" s="179" t="s">
        <v>138</v>
      </c>
      <c r="E147" s="180" t="s">
        <v>516</v>
      </c>
      <c r="F147" s="181" t="s">
        <v>517</v>
      </c>
      <c r="G147" s="182" t="s">
        <v>237</v>
      </c>
      <c r="H147" s="183">
        <v>1</v>
      </c>
      <c r="I147" s="184"/>
      <c r="J147" s="185">
        <f>ROUND(I147*H147,2)</f>
        <v>0</v>
      </c>
      <c r="K147" s="181" t="s">
        <v>142</v>
      </c>
      <c r="L147" s="40"/>
      <c r="M147" s="186" t="s">
        <v>19</v>
      </c>
      <c r="N147" s="187" t="s">
        <v>47</v>
      </c>
      <c r="O147" s="65"/>
      <c r="P147" s="188">
        <f>O147*H147</f>
        <v>0</v>
      </c>
      <c r="Q147" s="188">
        <v>0</v>
      </c>
      <c r="R147" s="188">
        <f>Q147*H147</f>
        <v>0</v>
      </c>
      <c r="S147" s="188">
        <v>0</v>
      </c>
      <c r="T147" s="189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90" t="s">
        <v>461</v>
      </c>
      <c r="AT147" s="190" t="s">
        <v>138</v>
      </c>
      <c r="AU147" s="190" t="s">
        <v>85</v>
      </c>
      <c r="AY147" s="18" t="s">
        <v>136</v>
      </c>
      <c r="BE147" s="191">
        <f>IF(N147="základní",J147,0)</f>
        <v>0</v>
      </c>
      <c r="BF147" s="191">
        <f>IF(N147="snížená",J147,0)</f>
        <v>0</v>
      </c>
      <c r="BG147" s="191">
        <f>IF(N147="zákl. přenesená",J147,0)</f>
        <v>0</v>
      </c>
      <c r="BH147" s="191">
        <f>IF(N147="sníž. přenesená",J147,0)</f>
        <v>0</v>
      </c>
      <c r="BI147" s="191">
        <f>IF(N147="nulová",J147,0)</f>
        <v>0</v>
      </c>
      <c r="BJ147" s="18" t="s">
        <v>83</v>
      </c>
      <c r="BK147" s="191">
        <f>ROUND(I147*H147,2)</f>
        <v>0</v>
      </c>
      <c r="BL147" s="18" t="s">
        <v>461</v>
      </c>
      <c r="BM147" s="190" t="s">
        <v>518</v>
      </c>
    </row>
    <row r="148" spans="1:65" s="2" customFormat="1" ht="11.25">
      <c r="A148" s="35"/>
      <c r="B148" s="36"/>
      <c r="C148" s="37"/>
      <c r="D148" s="192" t="s">
        <v>145</v>
      </c>
      <c r="E148" s="37"/>
      <c r="F148" s="193" t="s">
        <v>519</v>
      </c>
      <c r="G148" s="37"/>
      <c r="H148" s="37"/>
      <c r="I148" s="194"/>
      <c r="J148" s="37"/>
      <c r="K148" s="37"/>
      <c r="L148" s="40"/>
      <c r="M148" s="195"/>
      <c r="N148" s="196"/>
      <c r="O148" s="65"/>
      <c r="P148" s="65"/>
      <c r="Q148" s="65"/>
      <c r="R148" s="65"/>
      <c r="S148" s="65"/>
      <c r="T148" s="66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8" t="s">
        <v>145</v>
      </c>
      <c r="AU148" s="18" t="s">
        <v>85</v>
      </c>
    </row>
    <row r="149" spans="1:65" s="13" customFormat="1" ht="11.25">
      <c r="B149" s="197"/>
      <c r="C149" s="198"/>
      <c r="D149" s="199" t="s">
        <v>147</v>
      </c>
      <c r="E149" s="200" t="s">
        <v>19</v>
      </c>
      <c r="F149" s="201" t="s">
        <v>520</v>
      </c>
      <c r="G149" s="198"/>
      <c r="H149" s="200" t="s">
        <v>19</v>
      </c>
      <c r="I149" s="202"/>
      <c r="J149" s="198"/>
      <c r="K149" s="198"/>
      <c r="L149" s="203"/>
      <c r="M149" s="204"/>
      <c r="N149" s="205"/>
      <c r="O149" s="205"/>
      <c r="P149" s="205"/>
      <c r="Q149" s="205"/>
      <c r="R149" s="205"/>
      <c r="S149" s="205"/>
      <c r="T149" s="206"/>
      <c r="AT149" s="207" t="s">
        <v>147</v>
      </c>
      <c r="AU149" s="207" t="s">
        <v>85</v>
      </c>
      <c r="AV149" s="13" t="s">
        <v>83</v>
      </c>
      <c r="AW149" s="13" t="s">
        <v>37</v>
      </c>
      <c r="AX149" s="13" t="s">
        <v>76</v>
      </c>
      <c r="AY149" s="207" t="s">
        <v>136</v>
      </c>
    </row>
    <row r="150" spans="1:65" s="14" customFormat="1" ht="11.25">
      <c r="B150" s="208"/>
      <c r="C150" s="209"/>
      <c r="D150" s="199" t="s">
        <v>147</v>
      </c>
      <c r="E150" s="210" t="s">
        <v>19</v>
      </c>
      <c r="F150" s="211" t="s">
        <v>83</v>
      </c>
      <c r="G150" s="209"/>
      <c r="H150" s="212">
        <v>1</v>
      </c>
      <c r="I150" s="213"/>
      <c r="J150" s="209"/>
      <c r="K150" s="209"/>
      <c r="L150" s="214"/>
      <c r="M150" s="215"/>
      <c r="N150" s="216"/>
      <c r="O150" s="216"/>
      <c r="P150" s="216"/>
      <c r="Q150" s="216"/>
      <c r="R150" s="216"/>
      <c r="S150" s="216"/>
      <c r="T150" s="217"/>
      <c r="AT150" s="218" t="s">
        <v>147</v>
      </c>
      <c r="AU150" s="218" t="s">
        <v>85</v>
      </c>
      <c r="AV150" s="14" t="s">
        <v>85</v>
      </c>
      <c r="AW150" s="14" t="s">
        <v>37</v>
      </c>
      <c r="AX150" s="14" t="s">
        <v>76</v>
      </c>
      <c r="AY150" s="218" t="s">
        <v>136</v>
      </c>
    </row>
    <row r="151" spans="1:65" s="15" customFormat="1" ht="11.25">
      <c r="B151" s="219"/>
      <c r="C151" s="220"/>
      <c r="D151" s="199" t="s">
        <v>147</v>
      </c>
      <c r="E151" s="221" t="s">
        <v>19</v>
      </c>
      <c r="F151" s="222" t="s">
        <v>151</v>
      </c>
      <c r="G151" s="220"/>
      <c r="H151" s="223">
        <v>1</v>
      </c>
      <c r="I151" s="224"/>
      <c r="J151" s="220"/>
      <c r="K151" s="220"/>
      <c r="L151" s="225"/>
      <c r="M151" s="226"/>
      <c r="N151" s="227"/>
      <c r="O151" s="227"/>
      <c r="P151" s="227"/>
      <c r="Q151" s="227"/>
      <c r="R151" s="227"/>
      <c r="S151" s="227"/>
      <c r="T151" s="228"/>
      <c r="AT151" s="229" t="s">
        <v>147</v>
      </c>
      <c r="AU151" s="229" t="s">
        <v>85</v>
      </c>
      <c r="AV151" s="15" t="s">
        <v>143</v>
      </c>
      <c r="AW151" s="15" t="s">
        <v>37</v>
      </c>
      <c r="AX151" s="15" t="s">
        <v>83</v>
      </c>
      <c r="AY151" s="229" t="s">
        <v>136</v>
      </c>
    </row>
    <row r="152" spans="1:65" s="12" customFormat="1" ht="22.9" customHeight="1">
      <c r="B152" s="163"/>
      <c r="C152" s="164"/>
      <c r="D152" s="165" t="s">
        <v>75</v>
      </c>
      <c r="E152" s="177" t="s">
        <v>521</v>
      </c>
      <c r="F152" s="177" t="s">
        <v>522</v>
      </c>
      <c r="G152" s="164"/>
      <c r="H152" s="164"/>
      <c r="I152" s="167"/>
      <c r="J152" s="178">
        <f>BK152</f>
        <v>0</v>
      </c>
      <c r="K152" s="164"/>
      <c r="L152" s="169"/>
      <c r="M152" s="170"/>
      <c r="N152" s="171"/>
      <c r="O152" s="171"/>
      <c r="P152" s="172">
        <f>SUM(P153:P163)</f>
        <v>0</v>
      </c>
      <c r="Q152" s="171"/>
      <c r="R152" s="172">
        <f>SUM(R153:R163)</f>
        <v>0</v>
      </c>
      <c r="S152" s="171"/>
      <c r="T152" s="173">
        <f>SUM(T153:T163)</f>
        <v>0</v>
      </c>
      <c r="AR152" s="174" t="s">
        <v>173</v>
      </c>
      <c r="AT152" s="175" t="s">
        <v>75</v>
      </c>
      <c r="AU152" s="175" t="s">
        <v>83</v>
      </c>
      <c r="AY152" s="174" t="s">
        <v>136</v>
      </c>
      <c r="BK152" s="176">
        <f>SUM(BK153:BK163)</f>
        <v>0</v>
      </c>
    </row>
    <row r="153" spans="1:65" s="2" customFormat="1" ht="16.5" customHeight="1">
      <c r="A153" s="35"/>
      <c r="B153" s="36"/>
      <c r="C153" s="179" t="s">
        <v>227</v>
      </c>
      <c r="D153" s="179" t="s">
        <v>138</v>
      </c>
      <c r="E153" s="180" t="s">
        <v>523</v>
      </c>
      <c r="F153" s="181" t="s">
        <v>524</v>
      </c>
      <c r="G153" s="182" t="s">
        <v>317</v>
      </c>
      <c r="H153" s="183">
        <v>1</v>
      </c>
      <c r="I153" s="184"/>
      <c r="J153" s="185">
        <f>ROUND(I153*H153,2)</f>
        <v>0</v>
      </c>
      <c r="K153" s="181" t="s">
        <v>142</v>
      </c>
      <c r="L153" s="40"/>
      <c r="M153" s="186" t="s">
        <v>19</v>
      </c>
      <c r="N153" s="187" t="s">
        <v>47</v>
      </c>
      <c r="O153" s="65"/>
      <c r="P153" s="188">
        <f>O153*H153</f>
        <v>0</v>
      </c>
      <c r="Q153" s="188">
        <v>0</v>
      </c>
      <c r="R153" s="188">
        <f>Q153*H153</f>
        <v>0</v>
      </c>
      <c r="S153" s="188">
        <v>0</v>
      </c>
      <c r="T153" s="189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90" t="s">
        <v>461</v>
      </c>
      <c r="AT153" s="190" t="s">
        <v>138</v>
      </c>
      <c r="AU153" s="190" t="s">
        <v>85</v>
      </c>
      <c r="AY153" s="18" t="s">
        <v>136</v>
      </c>
      <c r="BE153" s="191">
        <f>IF(N153="základní",J153,0)</f>
        <v>0</v>
      </c>
      <c r="BF153" s="191">
        <f>IF(N153="snížená",J153,0)</f>
        <v>0</v>
      </c>
      <c r="BG153" s="191">
        <f>IF(N153="zákl. přenesená",J153,0)</f>
        <v>0</v>
      </c>
      <c r="BH153" s="191">
        <f>IF(N153="sníž. přenesená",J153,0)</f>
        <v>0</v>
      </c>
      <c r="BI153" s="191">
        <f>IF(N153="nulová",J153,0)</f>
        <v>0</v>
      </c>
      <c r="BJ153" s="18" t="s">
        <v>83</v>
      </c>
      <c r="BK153" s="191">
        <f>ROUND(I153*H153,2)</f>
        <v>0</v>
      </c>
      <c r="BL153" s="18" t="s">
        <v>461</v>
      </c>
      <c r="BM153" s="190" t="s">
        <v>525</v>
      </c>
    </row>
    <row r="154" spans="1:65" s="2" customFormat="1" ht="11.25">
      <c r="A154" s="35"/>
      <c r="B154" s="36"/>
      <c r="C154" s="37"/>
      <c r="D154" s="192" t="s">
        <v>145</v>
      </c>
      <c r="E154" s="37"/>
      <c r="F154" s="193" t="s">
        <v>526</v>
      </c>
      <c r="G154" s="37"/>
      <c r="H154" s="37"/>
      <c r="I154" s="194"/>
      <c r="J154" s="37"/>
      <c r="K154" s="37"/>
      <c r="L154" s="40"/>
      <c r="M154" s="195"/>
      <c r="N154" s="196"/>
      <c r="O154" s="65"/>
      <c r="P154" s="65"/>
      <c r="Q154" s="65"/>
      <c r="R154" s="65"/>
      <c r="S154" s="65"/>
      <c r="T154" s="66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8" t="s">
        <v>145</v>
      </c>
      <c r="AU154" s="18" t="s">
        <v>85</v>
      </c>
    </row>
    <row r="155" spans="1:65" s="13" customFormat="1" ht="11.25">
      <c r="B155" s="197"/>
      <c r="C155" s="198"/>
      <c r="D155" s="199" t="s">
        <v>147</v>
      </c>
      <c r="E155" s="200" t="s">
        <v>19</v>
      </c>
      <c r="F155" s="201" t="s">
        <v>527</v>
      </c>
      <c r="G155" s="198"/>
      <c r="H155" s="200" t="s">
        <v>19</v>
      </c>
      <c r="I155" s="202"/>
      <c r="J155" s="198"/>
      <c r="K155" s="198"/>
      <c r="L155" s="203"/>
      <c r="M155" s="204"/>
      <c r="N155" s="205"/>
      <c r="O155" s="205"/>
      <c r="P155" s="205"/>
      <c r="Q155" s="205"/>
      <c r="R155" s="205"/>
      <c r="S155" s="205"/>
      <c r="T155" s="206"/>
      <c r="AT155" s="207" t="s">
        <v>147</v>
      </c>
      <c r="AU155" s="207" t="s">
        <v>85</v>
      </c>
      <c r="AV155" s="13" t="s">
        <v>83</v>
      </c>
      <c r="AW155" s="13" t="s">
        <v>37</v>
      </c>
      <c r="AX155" s="13" t="s">
        <v>76</v>
      </c>
      <c r="AY155" s="207" t="s">
        <v>136</v>
      </c>
    </row>
    <row r="156" spans="1:65" s="14" customFormat="1" ht="11.25">
      <c r="B156" s="208"/>
      <c r="C156" s="209"/>
      <c r="D156" s="199" t="s">
        <v>147</v>
      </c>
      <c r="E156" s="210" t="s">
        <v>19</v>
      </c>
      <c r="F156" s="211" t="s">
        <v>83</v>
      </c>
      <c r="G156" s="209"/>
      <c r="H156" s="212">
        <v>1</v>
      </c>
      <c r="I156" s="213"/>
      <c r="J156" s="209"/>
      <c r="K156" s="209"/>
      <c r="L156" s="214"/>
      <c r="M156" s="215"/>
      <c r="N156" s="216"/>
      <c r="O156" s="216"/>
      <c r="P156" s="216"/>
      <c r="Q156" s="216"/>
      <c r="R156" s="216"/>
      <c r="S156" s="216"/>
      <c r="T156" s="217"/>
      <c r="AT156" s="218" t="s">
        <v>147</v>
      </c>
      <c r="AU156" s="218" t="s">
        <v>85</v>
      </c>
      <c r="AV156" s="14" t="s">
        <v>85</v>
      </c>
      <c r="AW156" s="14" t="s">
        <v>37</v>
      </c>
      <c r="AX156" s="14" t="s">
        <v>76</v>
      </c>
      <c r="AY156" s="218" t="s">
        <v>136</v>
      </c>
    </row>
    <row r="157" spans="1:65" s="15" customFormat="1" ht="11.25">
      <c r="B157" s="219"/>
      <c r="C157" s="220"/>
      <c r="D157" s="199" t="s">
        <v>147</v>
      </c>
      <c r="E157" s="221" t="s">
        <v>19</v>
      </c>
      <c r="F157" s="222" t="s">
        <v>151</v>
      </c>
      <c r="G157" s="220"/>
      <c r="H157" s="223">
        <v>1</v>
      </c>
      <c r="I157" s="224"/>
      <c r="J157" s="220"/>
      <c r="K157" s="220"/>
      <c r="L157" s="225"/>
      <c r="M157" s="226"/>
      <c r="N157" s="227"/>
      <c r="O157" s="227"/>
      <c r="P157" s="227"/>
      <c r="Q157" s="227"/>
      <c r="R157" s="227"/>
      <c r="S157" s="227"/>
      <c r="T157" s="228"/>
      <c r="AT157" s="229" t="s">
        <v>147</v>
      </c>
      <c r="AU157" s="229" t="s">
        <v>85</v>
      </c>
      <c r="AV157" s="15" t="s">
        <v>143</v>
      </c>
      <c r="AW157" s="15" t="s">
        <v>37</v>
      </c>
      <c r="AX157" s="15" t="s">
        <v>83</v>
      </c>
      <c r="AY157" s="229" t="s">
        <v>136</v>
      </c>
    </row>
    <row r="158" spans="1:65" s="2" customFormat="1" ht="16.5" customHeight="1">
      <c r="A158" s="35"/>
      <c r="B158" s="36"/>
      <c r="C158" s="179" t="s">
        <v>234</v>
      </c>
      <c r="D158" s="179" t="s">
        <v>138</v>
      </c>
      <c r="E158" s="180" t="s">
        <v>528</v>
      </c>
      <c r="F158" s="181" t="s">
        <v>529</v>
      </c>
      <c r="G158" s="182" t="s">
        <v>317</v>
      </c>
      <c r="H158" s="183">
        <v>1</v>
      </c>
      <c r="I158" s="184"/>
      <c r="J158" s="185">
        <f>ROUND(I158*H158,2)</f>
        <v>0</v>
      </c>
      <c r="K158" s="181" t="s">
        <v>142</v>
      </c>
      <c r="L158" s="40"/>
      <c r="M158" s="186" t="s">
        <v>19</v>
      </c>
      <c r="N158" s="187" t="s">
        <v>47</v>
      </c>
      <c r="O158" s="65"/>
      <c r="P158" s="188">
        <f>O158*H158</f>
        <v>0</v>
      </c>
      <c r="Q158" s="188">
        <v>0</v>
      </c>
      <c r="R158" s="188">
        <f>Q158*H158</f>
        <v>0</v>
      </c>
      <c r="S158" s="188">
        <v>0</v>
      </c>
      <c r="T158" s="189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90" t="s">
        <v>461</v>
      </c>
      <c r="AT158" s="190" t="s">
        <v>138</v>
      </c>
      <c r="AU158" s="190" t="s">
        <v>85</v>
      </c>
      <c r="AY158" s="18" t="s">
        <v>136</v>
      </c>
      <c r="BE158" s="191">
        <f>IF(N158="základní",J158,0)</f>
        <v>0</v>
      </c>
      <c r="BF158" s="191">
        <f>IF(N158="snížená",J158,0)</f>
        <v>0</v>
      </c>
      <c r="BG158" s="191">
        <f>IF(N158="zákl. přenesená",J158,0)</f>
        <v>0</v>
      </c>
      <c r="BH158" s="191">
        <f>IF(N158="sníž. přenesená",J158,0)</f>
        <v>0</v>
      </c>
      <c r="BI158" s="191">
        <f>IF(N158="nulová",J158,0)</f>
        <v>0</v>
      </c>
      <c r="BJ158" s="18" t="s">
        <v>83</v>
      </c>
      <c r="BK158" s="191">
        <f>ROUND(I158*H158,2)</f>
        <v>0</v>
      </c>
      <c r="BL158" s="18" t="s">
        <v>461</v>
      </c>
      <c r="BM158" s="190" t="s">
        <v>530</v>
      </c>
    </row>
    <row r="159" spans="1:65" s="2" customFormat="1" ht="11.25">
      <c r="A159" s="35"/>
      <c r="B159" s="36"/>
      <c r="C159" s="37"/>
      <c r="D159" s="192" t="s">
        <v>145</v>
      </c>
      <c r="E159" s="37"/>
      <c r="F159" s="193" t="s">
        <v>531</v>
      </c>
      <c r="G159" s="37"/>
      <c r="H159" s="37"/>
      <c r="I159" s="194"/>
      <c r="J159" s="37"/>
      <c r="K159" s="37"/>
      <c r="L159" s="40"/>
      <c r="M159" s="195"/>
      <c r="N159" s="196"/>
      <c r="O159" s="65"/>
      <c r="P159" s="65"/>
      <c r="Q159" s="65"/>
      <c r="R159" s="65"/>
      <c r="S159" s="65"/>
      <c r="T159" s="66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8" t="s">
        <v>145</v>
      </c>
      <c r="AU159" s="18" t="s">
        <v>85</v>
      </c>
    </row>
    <row r="160" spans="1:65" s="13" customFormat="1" ht="11.25">
      <c r="B160" s="197"/>
      <c r="C160" s="198"/>
      <c r="D160" s="199" t="s">
        <v>147</v>
      </c>
      <c r="E160" s="200" t="s">
        <v>19</v>
      </c>
      <c r="F160" s="201" t="s">
        <v>532</v>
      </c>
      <c r="G160" s="198"/>
      <c r="H160" s="200" t="s">
        <v>19</v>
      </c>
      <c r="I160" s="202"/>
      <c r="J160" s="198"/>
      <c r="K160" s="198"/>
      <c r="L160" s="203"/>
      <c r="M160" s="204"/>
      <c r="N160" s="205"/>
      <c r="O160" s="205"/>
      <c r="P160" s="205"/>
      <c r="Q160" s="205"/>
      <c r="R160" s="205"/>
      <c r="S160" s="205"/>
      <c r="T160" s="206"/>
      <c r="AT160" s="207" t="s">
        <v>147</v>
      </c>
      <c r="AU160" s="207" t="s">
        <v>85</v>
      </c>
      <c r="AV160" s="13" t="s">
        <v>83</v>
      </c>
      <c r="AW160" s="13" t="s">
        <v>37</v>
      </c>
      <c r="AX160" s="13" t="s">
        <v>76</v>
      </c>
      <c r="AY160" s="207" t="s">
        <v>136</v>
      </c>
    </row>
    <row r="161" spans="1:51" s="13" customFormat="1" ht="11.25">
      <c r="B161" s="197"/>
      <c r="C161" s="198"/>
      <c r="D161" s="199" t="s">
        <v>147</v>
      </c>
      <c r="E161" s="200" t="s">
        <v>19</v>
      </c>
      <c r="F161" s="201" t="s">
        <v>471</v>
      </c>
      <c r="G161" s="198"/>
      <c r="H161" s="200" t="s">
        <v>19</v>
      </c>
      <c r="I161" s="202"/>
      <c r="J161" s="198"/>
      <c r="K161" s="198"/>
      <c r="L161" s="203"/>
      <c r="M161" s="204"/>
      <c r="N161" s="205"/>
      <c r="O161" s="205"/>
      <c r="P161" s="205"/>
      <c r="Q161" s="205"/>
      <c r="R161" s="205"/>
      <c r="S161" s="205"/>
      <c r="T161" s="206"/>
      <c r="AT161" s="207" t="s">
        <v>147</v>
      </c>
      <c r="AU161" s="207" t="s">
        <v>85</v>
      </c>
      <c r="AV161" s="13" t="s">
        <v>83</v>
      </c>
      <c r="AW161" s="13" t="s">
        <v>37</v>
      </c>
      <c r="AX161" s="13" t="s">
        <v>76</v>
      </c>
      <c r="AY161" s="207" t="s">
        <v>136</v>
      </c>
    </row>
    <row r="162" spans="1:51" s="14" customFormat="1" ht="11.25">
      <c r="B162" s="208"/>
      <c r="C162" s="209"/>
      <c r="D162" s="199" t="s">
        <v>147</v>
      </c>
      <c r="E162" s="210" t="s">
        <v>19</v>
      </c>
      <c r="F162" s="211" t="s">
        <v>83</v>
      </c>
      <c r="G162" s="209"/>
      <c r="H162" s="212">
        <v>1</v>
      </c>
      <c r="I162" s="213"/>
      <c r="J162" s="209"/>
      <c r="K162" s="209"/>
      <c r="L162" s="214"/>
      <c r="M162" s="215"/>
      <c r="N162" s="216"/>
      <c r="O162" s="216"/>
      <c r="P162" s="216"/>
      <c r="Q162" s="216"/>
      <c r="R162" s="216"/>
      <c r="S162" s="216"/>
      <c r="T162" s="217"/>
      <c r="AT162" s="218" t="s">
        <v>147</v>
      </c>
      <c r="AU162" s="218" t="s">
        <v>85</v>
      </c>
      <c r="AV162" s="14" t="s">
        <v>85</v>
      </c>
      <c r="AW162" s="14" t="s">
        <v>37</v>
      </c>
      <c r="AX162" s="14" t="s">
        <v>76</v>
      </c>
      <c r="AY162" s="218" t="s">
        <v>136</v>
      </c>
    </row>
    <row r="163" spans="1:51" s="15" customFormat="1" ht="11.25">
      <c r="B163" s="219"/>
      <c r="C163" s="220"/>
      <c r="D163" s="199" t="s">
        <v>147</v>
      </c>
      <c r="E163" s="221" t="s">
        <v>19</v>
      </c>
      <c r="F163" s="222" t="s">
        <v>151</v>
      </c>
      <c r="G163" s="220"/>
      <c r="H163" s="223">
        <v>1</v>
      </c>
      <c r="I163" s="224"/>
      <c r="J163" s="220"/>
      <c r="K163" s="220"/>
      <c r="L163" s="225"/>
      <c r="M163" s="245"/>
      <c r="N163" s="246"/>
      <c r="O163" s="246"/>
      <c r="P163" s="246"/>
      <c r="Q163" s="246"/>
      <c r="R163" s="246"/>
      <c r="S163" s="246"/>
      <c r="T163" s="247"/>
      <c r="AT163" s="229" t="s">
        <v>147</v>
      </c>
      <c r="AU163" s="229" t="s">
        <v>85</v>
      </c>
      <c r="AV163" s="15" t="s">
        <v>143</v>
      </c>
      <c r="AW163" s="15" t="s">
        <v>37</v>
      </c>
      <c r="AX163" s="15" t="s">
        <v>83</v>
      </c>
      <c r="AY163" s="229" t="s">
        <v>136</v>
      </c>
    </row>
    <row r="164" spans="1:51" s="2" customFormat="1" ht="6.95" customHeight="1">
      <c r="A164" s="35"/>
      <c r="B164" s="48"/>
      <c r="C164" s="49"/>
      <c r="D164" s="49"/>
      <c r="E164" s="49"/>
      <c r="F164" s="49"/>
      <c r="G164" s="49"/>
      <c r="H164" s="49"/>
      <c r="I164" s="49"/>
      <c r="J164" s="49"/>
      <c r="K164" s="49"/>
      <c r="L164" s="40"/>
      <c r="M164" s="35"/>
      <c r="O164" s="35"/>
      <c r="P164" s="35"/>
      <c r="Q164" s="35"/>
      <c r="R164" s="35"/>
      <c r="S164" s="35"/>
      <c r="T164" s="35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</row>
  </sheetData>
  <sheetProtection algorithmName="SHA-512" hashValue="myeIrtCTQnijyGeEpCGE7MWwT7KiIS5ZtTb/TQeyx0u0x1gibyBvcixHKL9nwKNQWORF1D1a3tRlsb9RTa6KGA==" saltValue="3nDVNDd0lGywQqc0zxs6Y8Xzi6OK2PRyb0IdKnH8NwnNSXc7nA1RSZko5pqqcoE4dHu/bKgckBxLPNpVWC4p4g==" spinCount="100000" sheet="1" objects="1" scenarios="1" formatColumns="0" formatRows="0" autoFilter="0"/>
  <autoFilter ref="C89:K163"/>
  <mergeCells count="12">
    <mergeCell ref="E82:H82"/>
    <mergeCell ref="L2:V2"/>
    <mergeCell ref="E50:H50"/>
    <mergeCell ref="E52:H52"/>
    <mergeCell ref="E54:H54"/>
    <mergeCell ref="E78:H78"/>
    <mergeCell ref="E80:H80"/>
    <mergeCell ref="E7:H7"/>
    <mergeCell ref="E9:H9"/>
    <mergeCell ref="E11:H11"/>
    <mergeCell ref="E20:H20"/>
    <mergeCell ref="E29:H29"/>
  </mergeCells>
  <hyperlinks>
    <hyperlink ref="F94" r:id="rId1"/>
    <hyperlink ref="F100" r:id="rId2"/>
    <hyperlink ref="F106" r:id="rId3"/>
    <hyperlink ref="F111" r:id="rId4"/>
    <hyperlink ref="F116" r:id="rId5"/>
    <hyperlink ref="F121" r:id="rId6"/>
    <hyperlink ref="F126" r:id="rId7"/>
    <hyperlink ref="F132" r:id="rId8"/>
    <hyperlink ref="F138" r:id="rId9"/>
    <hyperlink ref="F143" r:id="rId10"/>
    <hyperlink ref="F148" r:id="rId11"/>
    <hyperlink ref="F154" r:id="rId12"/>
    <hyperlink ref="F159" r:id="rId13"/>
  </hyperlinks>
  <pageMargins left="0.39374999999999999" right="0.39374999999999999" top="0.39374999999999999" bottom="0.39374999999999999" header="0" footer="0"/>
  <pageSetup paperSize="9" scale="84" fitToHeight="100" orientation="landscape" blackAndWhite="1" r:id="rId14"/>
  <headerFooter>
    <oddFooter>&amp;CStrana &amp;P z &amp;N</oddFooter>
  </headerFooter>
  <drawing r:id="rId1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48" customWidth="1"/>
    <col min="2" max="2" width="1.6640625" style="248" customWidth="1"/>
    <col min="3" max="4" width="5" style="248" customWidth="1"/>
    <col min="5" max="5" width="11.6640625" style="248" customWidth="1"/>
    <col min="6" max="6" width="9.1640625" style="248" customWidth="1"/>
    <col min="7" max="7" width="5" style="248" customWidth="1"/>
    <col min="8" max="8" width="77.83203125" style="248" customWidth="1"/>
    <col min="9" max="10" width="20" style="248" customWidth="1"/>
    <col min="11" max="11" width="1.6640625" style="248" customWidth="1"/>
  </cols>
  <sheetData>
    <row r="1" spans="2:11" s="1" customFormat="1" ht="37.5" customHeight="1"/>
    <row r="2" spans="2:11" s="1" customFormat="1" ht="7.5" customHeight="1">
      <c r="B2" s="249"/>
      <c r="C2" s="250"/>
      <c r="D2" s="250"/>
      <c r="E2" s="250"/>
      <c r="F2" s="250"/>
      <c r="G2" s="250"/>
      <c r="H2" s="250"/>
      <c r="I2" s="250"/>
      <c r="J2" s="250"/>
      <c r="K2" s="251"/>
    </row>
    <row r="3" spans="2:11" s="16" customFormat="1" ht="45" customHeight="1">
      <c r="B3" s="252"/>
      <c r="C3" s="384" t="s">
        <v>533</v>
      </c>
      <c r="D3" s="384"/>
      <c r="E3" s="384"/>
      <c r="F3" s="384"/>
      <c r="G3" s="384"/>
      <c r="H3" s="384"/>
      <c r="I3" s="384"/>
      <c r="J3" s="384"/>
      <c r="K3" s="253"/>
    </row>
    <row r="4" spans="2:11" s="1" customFormat="1" ht="25.5" customHeight="1">
      <c r="B4" s="254"/>
      <c r="C4" s="389" t="s">
        <v>534</v>
      </c>
      <c r="D4" s="389"/>
      <c r="E4" s="389"/>
      <c r="F4" s="389"/>
      <c r="G4" s="389"/>
      <c r="H4" s="389"/>
      <c r="I4" s="389"/>
      <c r="J4" s="389"/>
      <c r="K4" s="255"/>
    </row>
    <row r="5" spans="2:11" s="1" customFormat="1" ht="5.25" customHeight="1">
      <c r="B5" s="254"/>
      <c r="C5" s="256"/>
      <c r="D5" s="256"/>
      <c r="E5" s="256"/>
      <c r="F5" s="256"/>
      <c r="G5" s="256"/>
      <c r="H5" s="256"/>
      <c r="I5" s="256"/>
      <c r="J5" s="256"/>
      <c r="K5" s="255"/>
    </row>
    <row r="6" spans="2:11" s="1" customFormat="1" ht="15" customHeight="1">
      <c r="B6" s="254"/>
      <c r="C6" s="388" t="s">
        <v>535</v>
      </c>
      <c r="D6" s="388"/>
      <c r="E6" s="388"/>
      <c r="F6" s="388"/>
      <c r="G6" s="388"/>
      <c r="H6" s="388"/>
      <c r="I6" s="388"/>
      <c r="J6" s="388"/>
      <c r="K6" s="255"/>
    </row>
    <row r="7" spans="2:11" s="1" customFormat="1" ht="15" customHeight="1">
      <c r="B7" s="258"/>
      <c r="C7" s="388" t="s">
        <v>536</v>
      </c>
      <c r="D7" s="388"/>
      <c r="E7" s="388"/>
      <c r="F7" s="388"/>
      <c r="G7" s="388"/>
      <c r="H7" s="388"/>
      <c r="I7" s="388"/>
      <c r="J7" s="388"/>
      <c r="K7" s="255"/>
    </row>
    <row r="8" spans="2:11" s="1" customFormat="1" ht="12.75" customHeight="1">
      <c r="B8" s="258"/>
      <c r="C8" s="257"/>
      <c r="D8" s="257"/>
      <c r="E8" s="257"/>
      <c r="F8" s="257"/>
      <c r="G8" s="257"/>
      <c r="H8" s="257"/>
      <c r="I8" s="257"/>
      <c r="J8" s="257"/>
      <c r="K8" s="255"/>
    </row>
    <row r="9" spans="2:11" s="1" customFormat="1" ht="15" customHeight="1">
      <c r="B9" s="258"/>
      <c r="C9" s="388" t="s">
        <v>537</v>
      </c>
      <c r="D9" s="388"/>
      <c r="E9" s="388"/>
      <c r="F9" s="388"/>
      <c r="G9" s="388"/>
      <c r="H9" s="388"/>
      <c r="I9" s="388"/>
      <c r="J9" s="388"/>
      <c r="K9" s="255"/>
    </row>
    <row r="10" spans="2:11" s="1" customFormat="1" ht="15" customHeight="1">
      <c r="B10" s="258"/>
      <c r="C10" s="257"/>
      <c r="D10" s="388" t="s">
        <v>538</v>
      </c>
      <c r="E10" s="388"/>
      <c r="F10" s="388"/>
      <c r="G10" s="388"/>
      <c r="H10" s="388"/>
      <c r="I10" s="388"/>
      <c r="J10" s="388"/>
      <c r="K10" s="255"/>
    </row>
    <row r="11" spans="2:11" s="1" customFormat="1" ht="15" customHeight="1">
      <c r="B11" s="258"/>
      <c r="C11" s="259"/>
      <c r="D11" s="388" t="s">
        <v>539</v>
      </c>
      <c r="E11" s="388"/>
      <c r="F11" s="388"/>
      <c r="G11" s="388"/>
      <c r="H11" s="388"/>
      <c r="I11" s="388"/>
      <c r="J11" s="388"/>
      <c r="K11" s="255"/>
    </row>
    <row r="12" spans="2:11" s="1" customFormat="1" ht="15" customHeight="1">
      <c r="B12" s="258"/>
      <c r="C12" s="259"/>
      <c r="D12" s="257"/>
      <c r="E12" s="257"/>
      <c r="F12" s="257"/>
      <c r="G12" s="257"/>
      <c r="H12" s="257"/>
      <c r="I12" s="257"/>
      <c r="J12" s="257"/>
      <c r="K12" s="255"/>
    </row>
    <row r="13" spans="2:11" s="1" customFormat="1" ht="15" customHeight="1">
      <c r="B13" s="258"/>
      <c r="C13" s="259"/>
      <c r="D13" s="260" t="s">
        <v>540</v>
      </c>
      <c r="E13" s="257"/>
      <c r="F13" s="257"/>
      <c r="G13" s="257"/>
      <c r="H13" s="257"/>
      <c r="I13" s="257"/>
      <c r="J13" s="257"/>
      <c r="K13" s="255"/>
    </row>
    <row r="14" spans="2:11" s="1" customFormat="1" ht="12.75" customHeight="1">
      <c r="B14" s="258"/>
      <c r="C14" s="259"/>
      <c r="D14" s="259"/>
      <c r="E14" s="259"/>
      <c r="F14" s="259"/>
      <c r="G14" s="259"/>
      <c r="H14" s="259"/>
      <c r="I14" s="259"/>
      <c r="J14" s="259"/>
      <c r="K14" s="255"/>
    </row>
    <row r="15" spans="2:11" s="1" customFormat="1" ht="15" customHeight="1">
      <c r="B15" s="258"/>
      <c r="C15" s="259"/>
      <c r="D15" s="388" t="s">
        <v>541</v>
      </c>
      <c r="E15" s="388"/>
      <c r="F15" s="388"/>
      <c r="G15" s="388"/>
      <c r="H15" s="388"/>
      <c r="I15" s="388"/>
      <c r="J15" s="388"/>
      <c r="K15" s="255"/>
    </row>
    <row r="16" spans="2:11" s="1" customFormat="1" ht="15" customHeight="1">
      <c r="B16" s="258"/>
      <c r="C16" s="259"/>
      <c r="D16" s="388" t="s">
        <v>542</v>
      </c>
      <c r="E16" s="388"/>
      <c r="F16" s="388"/>
      <c r="G16" s="388"/>
      <c r="H16" s="388"/>
      <c r="I16" s="388"/>
      <c r="J16" s="388"/>
      <c r="K16" s="255"/>
    </row>
    <row r="17" spans="2:11" s="1" customFormat="1" ht="15" customHeight="1">
      <c r="B17" s="258"/>
      <c r="C17" s="259"/>
      <c r="D17" s="388" t="s">
        <v>543</v>
      </c>
      <c r="E17" s="388"/>
      <c r="F17" s="388"/>
      <c r="G17" s="388"/>
      <c r="H17" s="388"/>
      <c r="I17" s="388"/>
      <c r="J17" s="388"/>
      <c r="K17" s="255"/>
    </row>
    <row r="18" spans="2:11" s="1" customFormat="1" ht="15" customHeight="1">
      <c r="B18" s="258"/>
      <c r="C18" s="259"/>
      <c r="D18" s="259"/>
      <c r="E18" s="261" t="s">
        <v>82</v>
      </c>
      <c r="F18" s="388" t="s">
        <v>544</v>
      </c>
      <c r="G18" s="388"/>
      <c r="H18" s="388"/>
      <c r="I18" s="388"/>
      <c r="J18" s="388"/>
      <c r="K18" s="255"/>
    </row>
    <row r="19" spans="2:11" s="1" customFormat="1" ht="15" customHeight="1">
      <c r="B19" s="258"/>
      <c r="C19" s="259"/>
      <c r="D19" s="259"/>
      <c r="E19" s="261" t="s">
        <v>545</v>
      </c>
      <c r="F19" s="388" t="s">
        <v>546</v>
      </c>
      <c r="G19" s="388"/>
      <c r="H19" s="388"/>
      <c r="I19" s="388"/>
      <c r="J19" s="388"/>
      <c r="K19" s="255"/>
    </row>
    <row r="20" spans="2:11" s="1" customFormat="1" ht="15" customHeight="1">
      <c r="B20" s="258"/>
      <c r="C20" s="259"/>
      <c r="D20" s="259"/>
      <c r="E20" s="261" t="s">
        <v>547</v>
      </c>
      <c r="F20" s="388" t="s">
        <v>548</v>
      </c>
      <c r="G20" s="388"/>
      <c r="H20" s="388"/>
      <c r="I20" s="388"/>
      <c r="J20" s="388"/>
      <c r="K20" s="255"/>
    </row>
    <row r="21" spans="2:11" s="1" customFormat="1" ht="15" customHeight="1">
      <c r="B21" s="258"/>
      <c r="C21" s="259"/>
      <c r="D21" s="259"/>
      <c r="E21" s="261" t="s">
        <v>549</v>
      </c>
      <c r="F21" s="388" t="s">
        <v>550</v>
      </c>
      <c r="G21" s="388"/>
      <c r="H21" s="388"/>
      <c r="I21" s="388"/>
      <c r="J21" s="388"/>
      <c r="K21" s="255"/>
    </row>
    <row r="22" spans="2:11" s="1" customFormat="1" ht="15" customHeight="1">
      <c r="B22" s="258"/>
      <c r="C22" s="259"/>
      <c r="D22" s="259"/>
      <c r="E22" s="261" t="s">
        <v>551</v>
      </c>
      <c r="F22" s="388" t="s">
        <v>552</v>
      </c>
      <c r="G22" s="388"/>
      <c r="H22" s="388"/>
      <c r="I22" s="388"/>
      <c r="J22" s="388"/>
      <c r="K22" s="255"/>
    </row>
    <row r="23" spans="2:11" s="1" customFormat="1" ht="15" customHeight="1">
      <c r="B23" s="258"/>
      <c r="C23" s="259"/>
      <c r="D23" s="259"/>
      <c r="E23" s="261" t="s">
        <v>89</v>
      </c>
      <c r="F23" s="388" t="s">
        <v>553</v>
      </c>
      <c r="G23" s="388"/>
      <c r="H23" s="388"/>
      <c r="I23" s="388"/>
      <c r="J23" s="388"/>
      <c r="K23" s="255"/>
    </row>
    <row r="24" spans="2:11" s="1" customFormat="1" ht="12.75" customHeight="1">
      <c r="B24" s="258"/>
      <c r="C24" s="259"/>
      <c r="D24" s="259"/>
      <c r="E24" s="259"/>
      <c r="F24" s="259"/>
      <c r="G24" s="259"/>
      <c r="H24" s="259"/>
      <c r="I24" s="259"/>
      <c r="J24" s="259"/>
      <c r="K24" s="255"/>
    </row>
    <row r="25" spans="2:11" s="1" customFormat="1" ht="15" customHeight="1">
      <c r="B25" s="258"/>
      <c r="C25" s="388" t="s">
        <v>554</v>
      </c>
      <c r="D25" s="388"/>
      <c r="E25" s="388"/>
      <c r="F25" s="388"/>
      <c r="G25" s="388"/>
      <c r="H25" s="388"/>
      <c r="I25" s="388"/>
      <c r="J25" s="388"/>
      <c r="K25" s="255"/>
    </row>
    <row r="26" spans="2:11" s="1" customFormat="1" ht="15" customHeight="1">
      <c r="B26" s="258"/>
      <c r="C26" s="388" t="s">
        <v>555</v>
      </c>
      <c r="D26" s="388"/>
      <c r="E26" s="388"/>
      <c r="F26" s="388"/>
      <c r="G26" s="388"/>
      <c r="H26" s="388"/>
      <c r="I26" s="388"/>
      <c r="J26" s="388"/>
      <c r="K26" s="255"/>
    </row>
    <row r="27" spans="2:11" s="1" customFormat="1" ht="15" customHeight="1">
      <c r="B27" s="258"/>
      <c r="C27" s="257"/>
      <c r="D27" s="388" t="s">
        <v>556</v>
      </c>
      <c r="E27" s="388"/>
      <c r="F27" s="388"/>
      <c r="G27" s="388"/>
      <c r="H27" s="388"/>
      <c r="I27" s="388"/>
      <c r="J27" s="388"/>
      <c r="K27" s="255"/>
    </row>
    <row r="28" spans="2:11" s="1" customFormat="1" ht="15" customHeight="1">
      <c r="B28" s="258"/>
      <c r="C28" s="259"/>
      <c r="D28" s="388" t="s">
        <v>557</v>
      </c>
      <c r="E28" s="388"/>
      <c r="F28" s="388"/>
      <c r="G28" s="388"/>
      <c r="H28" s="388"/>
      <c r="I28" s="388"/>
      <c r="J28" s="388"/>
      <c r="K28" s="255"/>
    </row>
    <row r="29" spans="2:11" s="1" customFormat="1" ht="12.75" customHeight="1">
      <c r="B29" s="258"/>
      <c r="C29" s="259"/>
      <c r="D29" s="259"/>
      <c r="E29" s="259"/>
      <c r="F29" s="259"/>
      <c r="G29" s="259"/>
      <c r="H29" s="259"/>
      <c r="I29" s="259"/>
      <c r="J29" s="259"/>
      <c r="K29" s="255"/>
    </row>
    <row r="30" spans="2:11" s="1" customFormat="1" ht="15" customHeight="1">
      <c r="B30" s="258"/>
      <c r="C30" s="259"/>
      <c r="D30" s="388" t="s">
        <v>558</v>
      </c>
      <c r="E30" s="388"/>
      <c r="F30" s="388"/>
      <c r="G30" s="388"/>
      <c r="H30" s="388"/>
      <c r="I30" s="388"/>
      <c r="J30" s="388"/>
      <c r="K30" s="255"/>
    </row>
    <row r="31" spans="2:11" s="1" customFormat="1" ht="15" customHeight="1">
      <c r="B31" s="258"/>
      <c r="C31" s="259"/>
      <c r="D31" s="388" t="s">
        <v>559</v>
      </c>
      <c r="E31" s="388"/>
      <c r="F31" s="388"/>
      <c r="G31" s="388"/>
      <c r="H31" s="388"/>
      <c r="I31" s="388"/>
      <c r="J31" s="388"/>
      <c r="K31" s="255"/>
    </row>
    <row r="32" spans="2:11" s="1" customFormat="1" ht="12.75" customHeight="1">
      <c r="B32" s="258"/>
      <c r="C32" s="259"/>
      <c r="D32" s="259"/>
      <c r="E32" s="259"/>
      <c r="F32" s="259"/>
      <c r="G32" s="259"/>
      <c r="H32" s="259"/>
      <c r="I32" s="259"/>
      <c r="J32" s="259"/>
      <c r="K32" s="255"/>
    </row>
    <row r="33" spans="2:11" s="1" customFormat="1" ht="15" customHeight="1">
      <c r="B33" s="258"/>
      <c r="C33" s="259"/>
      <c r="D33" s="388" t="s">
        <v>560</v>
      </c>
      <c r="E33" s="388"/>
      <c r="F33" s="388"/>
      <c r="G33" s="388"/>
      <c r="H33" s="388"/>
      <c r="I33" s="388"/>
      <c r="J33" s="388"/>
      <c r="K33" s="255"/>
    </row>
    <row r="34" spans="2:11" s="1" customFormat="1" ht="15" customHeight="1">
      <c r="B34" s="258"/>
      <c r="C34" s="259"/>
      <c r="D34" s="388" t="s">
        <v>561</v>
      </c>
      <c r="E34" s="388"/>
      <c r="F34" s="388"/>
      <c r="G34" s="388"/>
      <c r="H34" s="388"/>
      <c r="I34" s="388"/>
      <c r="J34" s="388"/>
      <c r="K34" s="255"/>
    </row>
    <row r="35" spans="2:11" s="1" customFormat="1" ht="15" customHeight="1">
      <c r="B35" s="258"/>
      <c r="C35" s="259"/>
      <c r="D35" s="388" t="s">
        <v>562</v>
      </c>
      <c r="E35" s="388"/>
      <c r="F35" s="388"/>
      <c r="G35" s="388"/>
      <c r="H35" s="388"/>
      <c r="I35" s="388"/>
      <c r="J35" s="388"/>
      <c r="K35" s="255"/>
    </row>
    <row r="36" spans="2:11" s="1" customFormat="1" ht="15" customHeight="1">
      <c r="B36" s="258"/>
      <c r="C36" s="259"/>
      <c r="D36" s="257"/>
      <c r="E36" s="260" t="s">
        <v>122</v>
      </c>
      <c r="F36" s="257"/>
      <c r="G36" s="388" t="s">
        <v>563</v>
      </c>
      <c r="H36" s="388"/>
      <c r="I36" s="388"/>
      <c r="J36" s="388"/>
      <c r="K36" s="255"/>
    </row>
    <row r="37" spans="2:11" s="1" customFormat="1" ht="30.75" customHeight="1">
      <c r="B37" s="258"/>
      <c r="C37" s="259"/>
      <c r="D37" s="257"/>
      <c r="E37" s="260" t="s">
        <v>564</v>
      </c>
      <c r="F37" s="257"/>
      <c r="G37" s="388" t="s">
        <v>565</v>
      </c>
      <c r="H37" s="388"/>
      <c r="I37" s="388"/>
      <c r="J37" s="388"/>
      <c r="K37" s="255"/>
    </row>
    <row r="38" spans="2:11" s="1" customFormat="1" ht="15" customHeight="1">
      <c r="B38" s="258"/>
      <c r="C38" s="259"/>
      <c r="D38" s="257"/>
      <c r="E38" s="260" t="s">
        <v>57</v>
      </c>
      <c r="F38" s="257"/>
      <c r="G38" s="388" t="s">
        <v>566</v>
      </c>
      <c r="H38" s="388"/>
      <c r="I38" s="388"/>
      <c r="J38" s="388"/>
      <c r="K38" s="255"/>
    </row>
    <row r="39" spans="2:11" s="1" customFormat="1" ht="15" customHeight="1">
      <c r="B39" s="258"/>
      <c r="C39" s="259"/>
      <c r="D39" s="257"/>
      <c r="E39" s="260" t="s">
        <v>58</v>
      </c>
      <c r="F39" s="257"/>
      <c r="G39" s="388" t="s">
        <v>567</v>
      </c>
      <c r="H39" s="388"/>
      <c r="I39" s="388"/>
      <c r="J39" s="388"/>
      <c r="K39" s="255"/>
    </row>
    <row r="40" spans="2:11" s="1" customFormat="1" ht="15" customHeight="1">
      <c r="B40" s="258"/>
      <c r="C40" s="259"/>
      <c r="D40" s="257"/>
      <c r="E40" s="260" t="s">
        <v>123</v>
      </c>
      <c r="F40" s="257"/>
      <c r="G40" s="388" t="s">
        <v>568</v>
      </c>
      <c r="H40" s="388"/>
      <c r="I40" s="388"/>
      <c r="J40" s="388"/>
      <c r="K40" s="255"/>
    </row>
    <row r="41" spans="2:11" s="1" customFormat="1" ht="15" customHeight="1">
      <c r="B41" s="258"/>
      <c r="C41" s="259"/>
      <c r="D41" s="257"/>
      <c r="E41" s="260" t="s">
        <v>124</v>
      </c>
      <c r="F41" s="257"/>
      <c r="G41" s="388" t="s">
        <v>569</v>
      </c>
      <c r="H41" s="388"/>
      <c r="I41" s="388"/>
      <c r="J41" s="388"/>
      <c r="K41" s="255"/>
    </row>
    <row r="42" spans="2:11" s="1" customFormat="1" ht="15" customHeight="1">
      <c r="B42" s="258"/>
      <c r="C42" s="259"/>
      <c r="D42" s="257"/>
      <c r="E42" s="260" t="s">
        <v>570</v>
      </c>
      <c r="F42" s="257"/>
      <c r="G42" s="388" t="s">
        <v>571</v>
      </c>
      <c r="H42" s="388"/>
      <c r="I42" s="388"/>
      <c r="J42" s="388"/>
      <c r="K42" s="255"/>
    </row>
    <row r="43" spans="2:11" s="1" customFormat="1" ht="15" customHeight="1">
      <c r="B43" s="258"/>
      <c r="C43" s="259"/>
      <c r="D43" s="257"/>
      <c r="E43" s="260"/>
      <c r="F43" s="257"/>
      <c r="G43" s="388" t="s">
        <v>572</v>
      </c>
      <c r="H43" s="388"/>
      <c r="I43" s="388"/>
      <c r="J43" s="388"/>
      <c r="K43" s="255"/>
    </row>
    <row r="44" spans="2:11" s="1" customFormat="1" ht="15" customHeight="1">
      <c r="B44" s="258"/>
      <c r="C44" s="259"/>
      <c r="D44" s="257"/>
      <c r="E44" s="260" t="s">
        <v>573</v>
      </c>
      <c r="F44" s="257"/>
      <c r="G44" s="388" t="s">
        <v>574</v>
      </c>
      <c r="H44" s="388"/>
      <c r="I44" s="388"/>
      <c r="J44" s="388"/>
      <c r="K44" s="255"/>
    </row>
    <row r="45" spans="2:11" s="1" customFormat="1" ht="15" customHeight="1">
      <c r="B45" s="258"/>
      <c r="C45" s="259"/>
      <c r="D45" s="257"/>
      <c r="E45" s="260" t="s">
        <v>126</v>
      </c>
      <c r="F45" s="257"/>
      <c r="G45" s="388" t="s">
        <v>575</v>
      </c>
      <c r="H45" s="388"/>
      <c r="I45" s="388"/>
      <c r="J45" s="388"/>
      <c r="K45" s="255"/>
    </row>
    <row r="46" spans="2:11" s="1" customFormat="1" ht="12.75" customHeight="1">
      <c r="B46" s="258"/>
      <c r="C46" s="259"/>
      <c r="D46" s="257"/>
      <c r="E46" s="257"/>
      <c r="F46" s="257"/>
      <c r="G46" s="257"/>
      <c r="H46" s="257"/>
      <c r="I46" s="257"/>
      <c r="J46" s="257"/>
      <c r="K46" s="255"/>
    </row>
    <row r="47" spans="2:11" s="1" customFormat="1" ht="15" customHeight="1">
      <c r="B47" s="258"/>
      <c r="C47" s="259"/>
      <c r="D47" s="388" t="s">
        <v>576</v>
      </c>
      <c r="E47" s="388"/>
      <c r="F47" s="388"/>
      <c r="G47" s="388"/>
      <c r="H47" s="388"/>
      <c r="I47" s="388"/>
      <c r="J47" s="388"/>
      <c r="K47" s="255"/>
    </row>
    <row r="48" spans="2:11" s="1" customFormat="1" ht="15" customHeight="1">
      <c r="B48" s="258"/>
      <c r="C48" s="259"/>
      <c r="D48" s="259"/>
      <c r="E48" s="388" t="s">
        <v>577</v>
      </c>
      <c r="F48" s="388"/>
      <c r="G48" s="388"/>
      <c r="H48" s="388"/>
      <c r="I48" s="388"/>
      <c r="J48" s="388"/>
      <c r="K48" s="255"/>
    </row>
    <row r="49" spans="2:11" s="1" customFormat="1" ht="15" customHeight="1">
      <c r="B49" s="258"/>
      <c r="C49" s="259"/>
      <c r="D49" s="259"/>
      <c r="E49" s="388" t="s">
        <v>578</v>
      </c>
      <c r="F49" s="388"/>
      <c r="G49" s="388"/>
      <c r="H49" s="388"/>
      <c r="I49" s="388"/>
      <c r="J49" s="388"/>
      <c r="K49" s="255"/>
    </row>
    <row r="50" spans="2:11" s="1" customFormat="1" ht="15" customHeight="1">
      <c r="B50" s="258"/>
      <c r="C50" s="259"/>
      <c r="D50" s="259"/>
      <c r="E50" s="388" t="s">
        <v>579</v>
      </c>
      <c r="F50" s="388"/>
      <c r="G50" s="388"/>
      <c r="H50" s="388"/>
      <c r="I50" s="388"/>
      <c r="J50" s="388"/>
      <c r="K50" s="255"/>
    </row>
    <row r="51" spans="2:11" s="1" customFormat="1" ht="15" customHeight="1">
      <c r="B51" s="258"/>
      <c r="C51" s="259"/>
      <c r="D51" s="388" t="s">
        <v>580</v>
      </c>
      <c r="E51" s="388"/>
      <c r="F51" s="388"/>
      <c r="G51" s="388"/>
      <c r="H51" s="388"/>
      <c r="I51" s="388"/>
      <c r="J51" s="388"/>
      <c r="K51" s="255"/>
    </row>
    <row r="52" spans="2:11" s="1" customFormat="1" ht="25.5" customHeight="1">
      <c r="B52" s="254"/>
      <c r="C52" s="389" t="s">
        <v>581</v>
      </c>
      <c r="D52" s="389"/>
      <c r="E52" s="389"/>
      <c r="F52" s="389"/>
      <c r="G52" s="389"/>
      <c r="H52" s="389"/>
      <c r="I52" s="389"/>
      <c r="J52" s="389"/>
      <c r="K52" s="255"/>
    </row>
    <row r="53" spans="2:11" s="1" customFormat="1" ht="5.25" customHeight="1">
      <c r="B53" s="254"/>
      <c r="C53" s="256"/>
      <c r="D53" s="256"/>
      <c r="E53" s="256"/>
      <c r="F53" s="256"/>
      <c r="G53" s="256"/>
      <c r="H53" s="256"/>
      <c r="I53" s="256"/>
      <c r="J53" s="256"/>
      <c r="K53" s="255"/>
    </row>
    <row r="54" spans="2:11" s="1" customFormat="1" ht="15" customHeight="1">
      <c r="B54" s="254"/>
      <c r="C54" s="388" t="s">
        <v>582</v>
      </c>
      <c r="D54" s="388"/>
      <c r="E54" s="388"/>
      <c r="F54" s="388"/>
      <c r="G54" s="388"/>
      <c r="H54" s="388"/>
      <c r="I54" s="388"/>
      <c r="J54" s="388"/>
      <c r="K54" s="255"/>
    </row>
    <row r="55" spans="2:11" s="1" customFormat="1" ht="15" customHeight="1">
      <c r="B55" s="254"/>
      <c r="C55" s="388" t="s">
        <v>583</v>
      </c>
      <c r="D55" s="388"/>
      <c r="E55" s="388"/>
      <c r="F55" s="388"/>
      <c r="G55" s="388"/>
      <c r="H55" s="388"/>
      <c r="I55" s="388"/>
      <c r="J55" s="388"/>
      <c r="K55" s="255"/>
    </row>
    <row r="56" spans="2:11" s="1" customFormat="1" ht="12.75" customHeight="1">
      <c r="B56" s="254"/>
      <c r="C56" s="257"/>
      <c r="D56" s="257"/>
      <c r="E56" s="257"/>
      <c r="F56" s="257"/>
      <c r="G56" s="257"/>
      <c r="H56" s="257"/>
      <c r="I56" s="257"/>
      <c r="J56" s="257"/>
      <c r="K56" s="255"/>
    </row>
    <row r="57" spans="2:11" s="1" customFormat="1" ht="15" customHeight="1">
      <c r="B57" s="254"/>
      <c r="C57" s="388" t="s">
        <v>584</v>
      </c>
      <c r="D57" s="388"/>
      <c r="E57" s="388"/>
      <c r="F57" s="388"/>
      <c r="G57" s="388"/>
      <c r="H57" s="388"/>
      <c r="I57" s="388"/>
      <c r="J57" s="388"/>
      <c r="K57" s="255"/>
    </row>
    <row r="58" spans="2:11" s="1" customFormat="1" ht="15" customHeight="1">
      <c r="B58" s="254"/>
      <c r="C58" s="259"/>
      <c r="D58" s="388" t="s">
        <v>585</v>
      </c>
      <c r="E58" s="388"/>
      <c r="F58" s="388"/>
      <c r="G58" s="388"/>
      <c r="H58" s="388"/>
      <c r="I58" s="388"/>
      <c r="J58" s="388"/>
      <c r="K58" s="255"/>
    </row>
    <row r="59" spans="2:11" s="1" customFormat="1" ht="15" customHeight="1">
      <c r="B59" s="254"/>
      <c r="C59" s="259"/>
      <c r="D59" s="388" t="s">
        <v>586</v>
      </c>
      <c r="E59" s="388"/>
      <c r="F59" s="388"/>
      <c r="G59" s="388"/>
      <c r="H59" s="388"/>
      <c r="I59" s="388"/>
      <c r="J59" s="388"/>
      <c r="K59" s="255"/>
    </row>
    <row r="60" spans="2:11" s="1" customFormat="1" ht="15" customHeight="1">
      <c r="B60" s="254"/>
      <c r="C60" s="259"/>
      <c r="D60" s="388" t="s">
        <v>587</v>
      </c>
      <c r="E60" s="388"/>
      <c r="F60" s="388"/>
      <c r="G60" s="388"/>
      <c r="H60" s="388"/>
      <c r="I60" s="388"/>
      <c r="J60" s="388"/>
      <c r="K60" s="255"/>
    </row>
    <row r="61" spans="2:11" s="1" customFormat="1" ht="15" customHeight="1">
      <c r="B61" s="254"/>
      <c r="C61" s="259"/>
      <c r="D61" s="388" t="s">
        <v>588</v>
      </c>
      <c r="E61" s="388"/>
      <c r="F61" s="388"/>
      <c r="G61" s="388"/>
      <c r="H61" s="388"/>
      <c r="I61" s="388"/>
      <c r="J61" s="388"/>
      <c r="K61" s="255"/>
    </row>
    <row r="62" spans="2:11" s="1" customFormat="1" ht="15" customHeight="1">
      <c r="B62" s="254"/>
      <c r="C62" s="259"/>
      <c r="D62" s="390" t="s">
        <v>589</v>
      </c>
      <c r="E62" s="390"/>
      <c r="F62" s="390"/>
      <c r="G62" s="390"/>
      <c r="H62" s="390"/>
      <c r="I62" s="390"/>
      <c r="J62" s="390"/>
      <c r="K62" s="255"/>
    </row>
    <row r="63" spans="2:11" s="1" customFormat="1" ht="15" customHeight="1">
      <c r="B63" s="254"/>
      <c r="C63" s="259"/>
      <c r="D63" s="388" t="s">
        <v>590</v>
      </c>
      <c r="E63" s="388"/>
      <c r="F63" s="388"/>
      <c r="G63" s="388"/>
      <c r="H63" s="388"/>
      <c r="I63" s="388"/>
      <c r="J63" s="388"/>
      <c r="K63" s="255"/>
    </row>
    <row r="64" spans="2:11" s="1" customFormat="1" ht="12.75" customHeight="1">
      <c r="B64" s="254"/>
      <c r="C64" s="259"/>
      <c r="D64" s="259"/>
      <c r="E64" s="262"/>
      <c r="F64" s="259"/>
      <c r="G64" s="259"/>
      <c r="H64" s="259"/>
      <c r="I64" s="259"/>
      <c r="J64" s="259"/>
      <c r="K64" s="255"/>
    </row>
    <row r="65" spans="2:11" s="1" customFormat="1" ht="15" customHeight="1">
      <c r="B65" s="254"/>
      <c r="C65" s="259"/>
      <c r="D65" s="388" t="s">
        <v>591</v>
      </c>
      <c r="E65" s="388"/>
      <c r="F65" s="388"/>
      <c r="G65" s="388"/>
      <c r="H65" s="388"/>
      <c r="I65" s="388"/>
      <c r="J65" s="388"/>
      <c r="K65" s="255"/>
    </row>
    <row r="66" spans="2:11" s="1" customFormat="1" ht="15" customHeight="1">
      <c r="B66" s="254"/>
      <c r="C66" s="259"/>
      <c r="D66" s="390" t="s">
        <v>592</v>
      </c>
      <c r="E66" s="390"/>
      <c r="F66" s="390"/>
      <c r="G66" s="390"/>
      <c r="H66" s="390"/>
      <c r="I66" s="390"/>
      <c r="J66" s="390"/>
      <c r="K66" s="255"/>
    </row>
    <row r="67" spans="2:11" s="1" customFormat="1" ht="15" customHeight="1">
      <c r="B67" s="254"/>
      <c r="C67" s="259"/>
      <c r="D67" s="388" t="s">
        <v>593</v>
      </c>
      <c r="E67" s="388"/>
      <c r="F67" s="388"/>
      <c r="G67" s="388"/>
      <c r="H67" s="388"/>
      <c r="I67" s="388"/>
      <c r="J67" s="388"/>
      <c r="K67" s="255"/>
    </row>
    <row r="68" spans="2:11" s="1" customFormat="1" ht="15" customHeight="1">
      <c r="B68" s="254"/>
      <c r="C68" s="259"/>
      <c r="D68" s="388" t="s">
        <v>594</v>
      </c>
      <c r="E68" s="388"/>
      <c r="F68" s="388"/>
      <c r="G68" s="388"/>
      <c r="H68" s="388"/>
      <c r="I68" s="388"/>
      <c r="J68" s="388"/>
      <c r="K68" s="255"/>
    </row>
    <row r="69" spans="2:11" s="1" customFormat="1" ht="15" customHeight="1">
      <c r="B69" s="254"/>
      <c r="C69" s="259"/>
      <c r="D69" s="388" t="s">
        <v>595</v>
      </c>
      <c r="E69" s="388"/>
      <c r="F69" s="388"/>
      <c r="G69" s="388"/>
      <c r="H69" s="388"/>
      <c r="I69" s="388"/>
      <c r="J69" s="388"/>
      <c r="K69" s="255"/>
    </row>
    <row r="70" spans="2:11" s="1" customFormat="1" ht="15" customHeight="1">
      <c r="B70" s="254"/>
      <c r="C70" s="259"/>
      <c r="D70" s="388" t="s">
        <v>596</v>
      </c>
      <c r="E70" s="388"/>
      <c r="F70" s="388"/>
      <c r="G70" s="388"/>
      <c r="H70" s="388"/>
      <c r="I70" s="388"/>
      <c r="J70" s="388"/>
      <c r="K70" s="255"/>
    </row>
    <row r="71" spans="2:11" s="1" customFormat="1" ht="12.75" customHeight="1">
      <c r="B71" s="263"/>
      <c r="C71" s="264"/>
      <c r="D71" s="264"/>
      <c r="E71" s="264"/>
      <c r="F71" s="264"/>
      <c r="G71" s="264"/>
      <c r="H71" s="264"/>
      <c r="I71" s="264"/>
      <c r="J71" s="264"/>
      <c r="K71" s="265"/>
    </row>
    <row r="72" spans="2:11" s="1" customFormat="1" ht="18.75" customHeight="1">
      <c r="B72" s="266"/>
      <c r="C72" s="266"/>
      <c r="D72" s="266"/>
      <c r="E72" s="266"/>
      <c r="F72" s="266"/>
      <c r="G72" s="266"/>
      <c r="H72" s="266"/>
      <c r="I72" s="266"/>
      <c r="J72" s="266"/>
      <c r="K72" s="267"/>
    </row>
    <row r="73" spans="2:11" s="1" customFormat="1" ht="18.75" customHeight="1">
      <c r="B73" s="267"/>
      <c r="C73" s="267"/>
      <c r="D73" s="267"/>
      <c r="E73" s="267"/>
      <c r="F73" s="267"/>
      <c r="G73" s="267"/>
      <c r="H73" s="267"/>
      <c r="I73" s="267"/>
      <c r="J73" s="267"/>
      <c r="K73" s="267"/>
    </row>
    <row r="74" spans="2:11" s="1" customFormat="1" ht="7.5" customHeight="1">
      <c r="B74" s="268"/>
      <c r="C74" s="269"/>
      <c r="D74" s="269"/>
      <c r="E74" s="269"/>
      <c r="F74" s="269"/>
      <c r="G74" s="269"/>
      <c r="H74" s="269"/>
      <c r="I74" s="269"/>
      <c r="J74" s="269"/>
      <c r="K74" s="270"/>
    </row>
    <row r="75" spans="2:11" s="1" customFormat="1" ht="45" customHeight="1">
      <c r="B75" s="271"/>
      <c r="C75" s="383" t="s">
        <v>597</v>
      </c>
      <c r="D75" s="383"/>
      <c r="E75" s="383"/>
      <c r="F75" s="383"/>
      <c r="G75" s="383"/>
      <c r="H75" s="383"/>
      <c r="I75" s="383"/>
      <c r="J75" s="383"/>
      <c r="K75" s="272"/>
    </row>
    <row r="76" spans="2:11" s="1" customFormat="1" ht="17.25" customHeight="1">
      <c r="B76" s="271"/>
      <c r="C76" s="273" t="s">
        <v>598</v>
      </c>
      <c r="D76" s="273"/>
      <c r="E76" s="273"/>
      <c r="F76" s="273" t="s">
        <v>599</v>
      </c>
      <c r="G76" s="274"/>
      <c r="H76" s="273" t="s">
        <v>58</v>
      </c>
      <c r="I76" s="273" t="s">
        <v>61</v>
      </c>
      <c r="J76" s="273" t="s">
        <v>600</v>
      </c>
      <c r="K76" s="272"/>
    </row>
    <row r="77" spans="2:11" s="1" customFormat="1" ht="17.25" customHeight="1">
      <c r="B77" s="271"/>
      <c r="C77" s="275" t="s">
        <v>601</v>
      </c>
      <c r="D77" s="275"/>
      <c r="E77" s="275"/>
      <c r="F77" s="276" t="s">
        <v>602</v>
      </c>
      <c r="G77" s="277"/>
      <c r="H77" s="275"/>
      <c r="I77" s="275"/>
      <c r="J77" s="275" t="s">
        <v>603</v>
      </c>
      <c r="K77" s="272"/>
    </row>
    <row r="78" spans="2:11" s="1" customFormat="1" ht="5.25" customHeight="1">
      <c r="B78" s="271"/>
      <c r="C78" s="278"/>
      <c r="D78" s="278"/>
      <c r="E78" s="278"/>
      <c r="F78" s="278"/>
      <c r="G78" s="279"/>
      <c r="H78" s="278"/>
      <c r="I78" s="278"/>
      <c r="J78" s="278"/>
      <c r="K78" s="272"/>
    </row>
    <row r="79" spans="2:11" s="1" customFormat="1" ht="15" customHeight="1">
      <c r="B79" s="271"/>
      <c r="C79" s="260" t="s">
        <v>57</v>
      </c>
      <c r="D79" s="280"/>
      <c r="E79" s="280"/>
      <c r="F79" s="281" t="s">
        <v>604</v>
      </c>
      <c r="G79" s="282"/>
      <c r="H79" s="260" t="s">
        <v>605</v>
      </c>
      <c r="I79" s="260" t="s">
        <v>606</v>
      </c>
      <c r="J79" s="260">
        <v>20</v>
      </c>
      <c r="K79" s="272"/>
    </row>
    <row r="80" spans="2:11" s="1" customFormat="1" ht="15" customHeight="1">
      <c r="B80" s="271"/>
      <c r="C80" s="260" t="s">
        <v>607</v>
      </c>
      <c r="D80" s="260"/>
      <c r="E80" s="260"/>
      <c r="F80" s="281" t="s">
        <v>604</v>
      </c>
      <c r="G80" s="282"/>
      <c r="H80" s="260" t="s">
        <v>608</v>
      </c>
      <c r="I80" s="260" t="s">
        <v>606</v>
      </c>
      <c r="J80" s="260">
        <v>120</v>
      </c>
      <c r="K80" s="272"/>
    </row>
    <row r="81" spans="2:11" s="1" customFormat="1" ht="15" customHeight="1">
      <c r="B81" s="283"/>
      <c r="C81" s="260" t="s">
        <v>609</v>
      </c>
      <c r="D81" s="260"/>
      <c r="E81" s="260"/>
      <c r="F81" s="281" t="s">
        <v>610</v>
      </c>
      <c r="G81" s="282"/>
      <c r="H81" s="260" t="s">
        <v>611</v>
      </c>
      <c r="I81" s="260" t="s">
        <v>606</v>
      </c>
      <c r="J81" s="260">
        <v>50</v>
      </c>
      <c r="K81" s="272"/>
    </row>
    <row r="82" spans="2:11" s="1" customFormat="1" ht="15" customHeight="1">
      <c r="B82" s="283"/>
      <c r="C82" s="260" t="s">
        <v>612</v>
      </c>
      <c r="D82" s="260"/>
      <c r="E82" s="260"/>
      <c r="F82" s="281" t="s">
        <v>604</v>
      </c>
      <c r="G82" s="282"/>
      <c r="H82" s="260" t="s">
        <v>613</v>
      </c>
      <c r="I82" s="260" t="s">
        <v>614</v>
      </c>
      <c r="J82" s="260"/>
      <c r="K82" s="272"/>
    </row>
    <row r="83" spans="2:11" s="1" customFormat="1" ht="15" customHeight="1">
      <c r="B83" s="283"/>
      <c r="C83" s="284" t="s">
        <v>615</v>
      </c>
      <c r="D83" s="284"/>
      <c r="E83" s="284"/>
      <c r="F83" s="285" t="s">
        <v>610</v>
      </c>
      <c r="G83" s="284"/>
      <c r="H83" s="284" t="s">
        <v>616</v>
      </c>
      <c r="I83" s="284" t="s">
        <v>606</v>
      </c>
      <c r="J83" s="284">
        <v>15</v>
      </c>
      <c r="K83" s="272"/>
    </row>
    <row r="84" spans="2:11" s="1" customFormat="1" ht="15" customHeight="1">
      <c r="B84" s="283"/>
      <c r="C84" s="284" t="s">
        <v>617</v>
      </c>
      <c r="D84" s="284"/>
      <c r="E84" s="284"/>
      <c r="F84" s="285" t="s">
        <v>610</v>
      </c>
      <c r="G84" s="284"/>
      <c r="H84" s="284" t="s">
        <v>618</v>
      </c>
      <c r="I84" s="284" t="s">
        <v>606</v>
      </c>
      <c r="J84" s="284">
        <v>15</v>
      </c>
      <c r="K84" s="272"/>
    </row>
    <row r="85" spans="2:11" s="1" customFormat="1" ht="15" customHeight="1">
      <c r="B85" s="283"/>
      <c r="C85" s="284" t="s">
        <v>619</v>
      </c>
      <c r="D85" s="284"/>
      <c r="E85" s="284"/>
      <c r="F85" s="285" t="s">
        <v>610</v>
      </c>
      <c r="G85" s="284"/>
      <c r="H85" s="284" t="s">
        <v>620</v>
      </c>
      <c r="I85" s="284" t="s">
        <v>606</v>
      </c>
      <c r="J85" s="284">
        <v>20</v>
      </c>
      <c r="K85" s="272"/>
    </row>
    <row r="86" spans="2:11" s="1" customFormat="1" ht="15" customHeight="1">
      <c r="B86" s="283"/>
      <c r="C86" s="284" t="s">
        <v>621</v>
      </c>
      <c r="D86" s="284"/>
      <c r="E86" s="284"/>
      <c r="F86" s="285" t="s">
        <v>610</v>
      </c>
      <c r="G86" s="284"/>
      <c r="H86" s="284" t="s">
        <v>622</v>
      </c>
      <c r="I86" s="284" t="s">
        <v>606</v>
      </c>
      <c r="J86" s="284">
        <v>20</v>
      </c>
      <c r="K86" s="272"/>
    </row>
    <row r="87" spans="2:11" s="1" customFormat="1" ht="15" customHeight="1">
      <c r="B87" s="283"/>
      <c r="C87" s="260" t="s">
        <v>623</v>
      </c>
      <c r="D87" s="260"/>
      <c r="E87" s="260"/>
      <c r="F87" s="281" t="s">
        <v>610</v>
      </c>
      <c r="G87" s="282"/>
      <c r="H87" s="260" t="s">
        <v>624</v>
      </c>
      <c r="I87" s="260" t="s">
        <v>606</v>
      </c>
      <c r="J87" s="260">
        <v>50</v>
      </c>
      <c r="K87" s="272"/>
    </row>
    <row r="88" spans="2:11" s="1" customFormat="1" ht="15" customHeight="1">
      <c r="B88" s="283"/>
      <c r="C88" s="260" t="s">
        <v>625</v>
      </c>
      <c r="D88" s="260"/>
      <c r="E88" s="260"/>
      <c r="F88" s="281" t="s">
        <v>610</v>
      </c>
      <c r="G88" s="282"/>
      <c r="H88" s="260" t="s">
        <v>626</v>
      </c>
      <c r="I88" s="260" t="s">
        <v>606</v>
      </c>
      <c r="J88" s="260">
        <v>20</v>
      </c>
      <c r="K88" s="272"/>
    </row>
    <row r="89" spans="2:11" s="1" customFormat="1" ht="15" customHeight="1">
      <c r="B89" s="283"/>
      <c r="C89" s="260" t="s">
        <v>627</v>
      </c>
      <c r="D89" s="260"/>
      <c r="E89" s="260"/>
      <c r="F89" s="281" t="s">
        <v>610</v>
      </c>
      <c r="G89" s="282"/>
      <c r="H89" s="260" t="s">
        <v>628</v>
      </c>
      <c r="I89" s="260" t="s">
        <v>606</v>
      </c>
      <c r="J89" s="260">
        <v>20</v>
      </c>
      <c r="K89" s="272"/>
    </row>
    <row r="90" spans="2:11" s="1" customFormat="1" ht="15" customHeight="1">
      <c r="B90" s="283"/>
      <c r="C90" s="260" t="s">
        <v>629</v>
      </c>
      <c r="D90" s="260"/>
      <c r="E90" s="260"/>
      <c r="F90" s="281" t="s">
        <v>610</v>
      </c>
      <c r="G90" s="282"/>
      <c r="H90" s="260" t="s">
        <v>630</v>
      </c>
      <c r="I90" s="260" t="s">
        <v>606</v>
      </c>
      <c r="J90" s="260">
        <v>50</v>
      </c>
      <c r="K90" s="272"/>
    </row>
    <row r="91" spans="2:11" s="1" customFormat="1" ht="15" customHeight="1">
      <c r="B91" s="283"/>
      <c r="C91" s="260" t="s">
        <v>631</v>
      </c>
      <c r="D91" s="260"/>
      <c r="E91" s="260"/>
      <c r="F91" s="281" t="s">
        <v>610</v>
      </c>
      <c r="G91" s="282"/>
      <c r="H91" s="260" t="s">
        <v>631</v>
      </c>
      <c r="I91" s="260" t="s">
        <v>606</v>
      </c>
      <c r="J91" s="260">
        <v>50</v>
      </c>
      <c r="K91" s="272"/>
    </row>
    <row r="92" spans="2:11" s="1" customFormat="1" ht="15" customHeight="1">
      <c r="B92" s="283"/>
      <c r="C92" s="260" t="s">
        <v>632</v>
      </c>
      <c r="D92" s="260"/>
      <c r="E92" s="260"/>
      <c r="F92" s="281" t="s">
        <v>610</v>
      </c>
      <c r="G92" s="282"/>
      <c r="H92" s="260" t="s">
        <v>633</v>
      </c>
      <c r="I92" s="260" t="s">
        <v>606</v>
      </c>
      <c r="J92" s="260">
        <v>255</v>
      </c>
      <c r="K92" s="272"/>
    </row>
    <row r="93" spans="2:11" s="1" customFormat="1" ht="15" customHeight="1">
      <c r="B93" s="283"/>
      <c r="C93" s="260" t="s">
        <v>634</v>
      </c>
      <c r="D93" s="260"/>
      <c r="E93" s="260"/>
      <c r="F93" s="281" t="s">
        <v>604</v>
      </c>
      <c r="G93" s="282"/>
      <c r="H93" s="260" t="s">
        <v>635</v>
      </c>
      <c r="I93" s="260" t="s">
        <v>636</v>
      </c>
      <c r="J93" s="260"/>
      <c r="K93" s="272"/>
    </row>
    <row r="94" spans="2:11" s="1" customFormat="1" ht="15" customHeight="1">
      <c r="B94" s="283"/>
      <c r="C94" s="260" t="s">
        <v>637</v>
      </c>
      <c r="D94" s="260"/>
      <c r="E94" s="260"/>
      <c r="F94" s="281" t="s">
        <v>604</v>
      </c>
      <c r="G94" s="282"/>
      <c r="H94" s="260" t="s">
        <v>638</v>
      </c>
      <c r="I94" s="260" t="s">
        <v>639</v>
      </c>
      <c r="J94" s="260"/>
      <c r="K94" s="272"/>
    </row>
    <row r="95" spans="2:11" s="1" customFormat="1" ht="15" customHeight="1">
      <c r="B95" s="283"/>
      <c r="C95" s="260" t="s">
        <v>640</v>
      </c>
      <c r="D95" s="260"/>
      <c r="E95" s="260"/>
      <c r="F95" s="281" t="s">
        <v>604</v>
      </c>
      <c r="G95" s="282"/>
      <c r="H95" s="260" t="s">
        <v>640</v>
      </c>
      <c r="I95" s="260" t="s">
        <v>639</v>
      </c>
      <c r="J95" s="260"/>
      <c r="K95" s="272"/>
    </row>
    <row r="96" spans="2:11" s="1" customFormat="1" ht="15" customHeight="1">
      <c r="B96" s="283"/>
      <c r="C96" s="260" t="s">
        <v>42</v>
      </c>
      <c r="D96" s="260"/>
      <c r="E96" s="260"/>
      <c r="F96" s="281" t="s">
        <v>604</v>
      </c>
      <c r="G96" s="282"/>
      <c r="H96" s="260" t="s">
        <v>641</v>
      </c>
      <c r="I96" s="260" t="s">
        <v>639</v>
      </c>
      <c r="J96" s="260"/>
      <c r="K96" s="272"/>
    </row>
    <row r="97" spans="2:11" s="1" customFormat="1" ht="15" customHeight="1">
      <c r="B97" s="283"/>
      <c r="C97" s="260" t="s">
        <v>52</v>
      </c>
      <c r="D97" s="260"/>
      <c r="E97" s="260"/>
      <c r="F97" s="281" t="s">
        <v>604</v>
      </c>
      <c r="G97" s="282"/>
      <c r="H97" s="260" t="s">
        <v>642</v>
      </c>
      <c r="I97" s="260" t="s">
        <v>639</v>
      </c>
      <c r="J97" s="260"/>
      <c r="K97" s="272"/>
    </row>
    <row r="98" spans="2:11" s="1" customFormat="1" ht="15" customHeight="1">
      <c r="B98" s="286"/>
      <c r="C98" s="287"/>
      <c r="D98" s="287"/>
      <c r="E98" s="287"/>
      <c r="F98" s="287"/>
      <c r="G98" s="287"/>
      <c r="H98" s="287"/>
      <c r="I98" s="287"/>
      <c r="J98" s="287"/>
      <c r="K98" s="288"/>
    </row>
    <row r="99" spans="2:11" s="1" customFormat="1" ht="18.75" customHeight="1">
      <c r="B99" s="289"/>
      <c r="C99" s="290"/>
      <c r="D99" s="290"/>
      <c r="E99" s="290"/>
      <c r="F99" s="290"/>
      <c r="G99" s="290"/>
      <c r="H99" s="290"/>
      <c r="I99" s="290"/>
      <c r="J99" s="290"/>
      <c r="K99" s="289"/>
    </row>
    <row r="100" spans="2:11" s="1" customFormat="1" ht="18.75" customHeight="1">
      <c r="B100" s="267"/>
      <c r="C100" s="267"/>
      <c r="D100" s="267"/>
      <c r="E100" s="267"/>
      <c r="F100" s="267"/>
      <c r="G100" s="267"/>
      <c r="H100" s="267"/>
      <c r="I100" s="267"/>
      <c r="J100" s="267"/>
      <c r="K100" s="267"/>
    </row>
    <row r="101" spans="2:11" s="1" customFormat="1" ht="7.5" customHeight="1">
      <c r="B101" s="268"/>
      <c r="C101" s="269"/>
      <c r="D101" s="269"/>
      <c r="E101" s="269"/>
      <c r="F101" s="269"/>
      <c r="G101" s="269"/>
      <c r="H101" s="269"/>
      <c r="I101" s="269"/>
      <c r="J101" s="269"/>
      <c r="K101" s="270"/>
    </row>
    <row r="102" spans="2:11" s="1" customFormat="1" ht="45" customHeight="1">
      <c r="B102" s="271"/>
      <c r="C102" s="383" t="s">
        <v>643</v>
      </c>
      <c r="D102" s="383"/>
      <c r="E102" s="383"/>
      <c r="F102" s="383"/>
      <c r="G102" s="383"/>
      <c r="H102" s="383"/>
      <c r="I102" s="383"/>
      <c r="J102" s="383"/>
      <c r="K102" s="272"/>
    </row>
    <row r="103" spans="2:11" s="1" customFormat="1" ht="17.25" customHeight="1">
      <c r="B103" s="271"/>
      <c r="C103" s="273" t="s">
        <v>598</v>
      </c>
      <c r="D103" s="273"/>
      <c r="E103" s="273"/>
      <c r="F103" s="273" t="s">
        <v>599</v>
      </c>
      <c r="G103" s="274"/>
      <c r="H103" s="273" t="s">
        <v>58</v>
      </c>
      <c r="I103" s="273" t="s">
        <v>61</v>
      </c>
      <c r="J103" s="273" t="s">
        <v>600</v>
      </c>
      <c r="K103" s="272"/>
    </row>
    <row r="104" spans="2:11" s="1" customFormat="1" ht="17.25" customHeight="1">
      <c r="B104" s="271"/>
      <c r="C104" s="275" t="s">
        <v>601</v>
      </c>
      <c r="D104" s="275"/>
      <c r="E104" s="275"/>
      <c r="F104" s="276" t="s">
        <v>602</v>
      </c>
      <c r="G104" s="277"/>
      <c r="H104" s="275"/>
      <c r="I104" s="275"/>
      <c r="J104" s="275" t="s">
        <v>603</v>
      </c>
      <c r="K104" s="272"/>
    </row>
    <row r="105" spans="2:11" s="1" customFormat="1" ht="5.25" customHeight="1">
      <c r="B105" s="271"/>
      <c r="C105" s="273"/>
      <c r="D105" s="273"/>
      <c r="E105" s="273"/>
      <c r="F105" s="273"/>
      <c r="G105" s="291"/>
      <c r="H105" s="273"/>
      <c r="I105" s="273"/>
      <c r="J105" s="273"/>
      <c r="K105" s="272"/>
    </row>
    <row r="106" spans="2:11" s="1" customFormat="1" ht="15" customHeight="1">
      <c r="B106" s="271"/>
      <c r="C106" s="260" t="s">
        <v>57</v>
      </c>
      <c r="D106" s="280"/>
      <c r="E106" s="280"/>
      <c r="F106" s="281" t="s">
        <v>604</v>
      </c>
      <c r="G106" s="260"/>
      <c r="H106" s="260" t="s">
        <v>644</v>
      </c>
      <c r="I106" s="260" t="s">
        <v>606</v>
      </c>
      <c r="J106" s="260">
        <v>20</v>
      </c>
      <c r="K106" s="272"/>
    </row>
    <row r="107" spans="2:11" s="1" customFormat="1" ht="15" customHeight="1">
      <c r="B107" s="271"/>
      <c r="C107" s="260" t="s">
        <v>607</v>
      </c>
      <c r="D107" s="260"/>
      <c r="E107" s="260"/>
      <c r="F107" s="281" t="s">
        <v>604</v>
      </c>
      <c r="G107" s="260"/>
      <c r="H107" s="260" t="s">
        <v>644</v>
      </c>
      <c r="I107" s="260" t="s">
        <v>606</v>
      </c>
      <c r="J107" s="260">
        <v>120</v>
      </c>
      <c r="K107" s="272"/>
    </row>
    <row r="108" spans="2:11" s="1" customFormat="1" ht="15" customHeight="1">
      <c r="B108" s="283"/>
      <c r="C108" s="260" t="s">
        <v>609</v>
      </c>
      <c r="D108" s="260"/>
      <c r="E108" s="260"/>
      <c r="F108" s="281" t="s">
        <v>610</v>
      </c>
      <c r="G108" s="260"/>
      <c r="H108" s="260" t="s">
        <v>644</v>
      </c>
      <c r="I108" s="260" t="s">
        <v>606</v>
      </c>
      <c r="J108" s="260">
        <v>50</v>
      </c>
      <c r="K108" s="272"/>
    </row>
    <row r="109" spans="2:11" s="1" customFormat="1" ht="15" customHeight="1">
      <c r="B109" s="283"/>
      <c r="C109" s="260" t="s">
        <v>612</v>
      </c>
      <c r="D109" s="260"/>
      <c r="E109" s="260"/>
      <c r="F109" s="281" t="s">
        <v>604</v>
      </c>
      <c r="G109" s="260"/>
      <c r="H109" s="260" t="s">
        <v>644</v>
      </c>
      <c r="I109" s="260" t="s">
        <v>614</v>
      </c>
      <c r="J109" s="260"/>
      <c r="K109" s="272"/>
    </row>
    <row r="110" spans="2:11" s="1" customFormat="1" ht="15" customHeight="1">
      <c r="B110" s="283"/>
      <c r="C110" s="260" t="s">
        <v>623</v>
      </c>
      <c r="D110" s="260"/>
      <c r="E110" s="260"/>
      <c r="F110" s="281" t="s">
        <v>610</v>
      </c>
      <c r="G110" s="260"/>
      <c r="H110" s="260" t="s">
        <v>644</v>
      </c>
      <c r="I110" s="260" t="s">
        <v>606</v>
      </c>
      <c r="J110" s="260">
        <v>50</v>
      </c>
      <c r="K110" s="272"/>
    </row>
    <row r="111" spans="2:11" s="1" customFormat="1" ht="15" customHeight="1">
      <c r="B111" s="283"/>
      <c r="C111" s="260" t="s">
        <v>631</v>
      </c>
      <c r="D111" s="260"/>
      <c r="E111" s="260"/>
      <c r="F111" s="281" t="s">
        <v>610</v>
      </c>
      <c r="G111" s="260"/>
      <c r="H111" s="260" t="s">
        <v>644</v>
      </c>
      <c r="I111" s="260" t="s">
        <v>606</v>
      </c>
      <c r="J111" s="260">
        <v>50</v>
      </c>
      <c r="K111" s="272"/>
    </row>
    <row r="112" spans="2:11" s="1" customFormat="1" ht="15" customHeight="1">
      <c r="B112" s="283"/>
      <c r="C112" s="260" t="s">
        <v>629</v>
      </c>
      <c r="D112" s="260"/>
      <c r="E112" s="260"/>
      <c r="F112" s="281" t="s">
        <v>610</v>
      </c>
      <c r="G112" s="260"/>
      <c r="H112" s="260" t="s">
        <v>644</v>
      </c>
      <c r="I112" s="260" t="s">
        <v>606</v>
      </c>
      <c r="J112" s="260">
        <v>50</v>
      </c>
      <c r="K112" s="272"/>
    </row>
    <row r="113" spans="2:11" s="1" customFormat="1" ht="15" customHeight="1">
      <c r="B113" s="283"/>
      <c r="C113" s="260" t="s">
        <v>57</v>
      </c>
      <c r="D113" s="260"/>
      <c r="E113" s="260"/>
      <c r="F113" s="281" t="s">
        <v>604</v>
      </c>
      <c r="G113" s="260"/>
      <c r="H113" s="260" t="s">
        <v>645</v>
      </c>
      <c r="I113" s="260" t="s">
        <v>606</v>
      </c>
      <c r="J113" s="260">
        <v>20</v>
      </c>
      <c r="K113" s="272"/>
    </row>
    <row r="114" spans="2:11" s="1" customFormat="1" ht="15" customHeight="1">
      <c r="B114" s="283"/>
      <c r="C114" s="260" t="s">
        <v>646</v>
      </c>
      <c r="D114" s="260"/>
      <c r="E114" s="260"/>
      <c r="F114" s="281" t="s">
        <v>604</v>
      </c>
      <c r="G114" s="260"/>
      <c r="H114" s="260" t="s">
        <v>647</v>
      </c>
      <c r="I114" s="260" t="s">
        <v>606</v>
      </c>
      <c r="J114" s="260">
        <v>120</v>
      </c>
      <c r="K114" s="272"/>
    </row>
    <row r="115" spans="2:11" s="1" customFormat="1" ht="15" customHeight="1">
      <c r="B115" s="283"/>
      <c r="C115" s="260" t="s">
        <v>42</v>
      </c>
      <c r="D115" s="260"/>
      <c r="E115" s="260"/>
      <c r="F115" s="281" t="s">
        <v>604</v>
      </c>
      <c r="G115" s="260"/>
      <c r="H115" s="260" t="s">
        <v>648</v>
      </c>
      <c r="I115" s="260" t="s">
        <v>639</v>
      </c>
      <c r="J115" s="260"/>
      <c r="K115" s="272"/>
    </row>
    <row r="116" spans="2:11" s="1" customFormat="1" ht="15" customHeight="1">
      <c r="B116" s="283"/>
      <c r="C116" s="260" t="s">
        <v>52</v>
      </c>
      <c r="D116" s="260"/>
      <c r="E116" s="260"/>
      <c r="F116" s="281" t="s">
        <v>604</v>
      </c>
      <c r="G116" s="260"/>
      <c r="H116" s="260" t="s">
        <v>649</v>
      </c>
      <c r="I116" s="260" t="s">
        <v>639</v>
      </c>
      <c r="J116" s="260"/>
      <c r="K116" s="272"/>
    </row>
    <row r="117" spans="2:11" s="1" customFormat="1" ht="15" customHeight="1">
      <c r="B117" s="283"/>
      <c r="C117" s="260" t="s">
        <v>61</v>
      </c>
      <c r="D117" s="260"/>
      <c r="E117" s="260"/>
      <c r="F117" s="281" t="s">
        <v>604</v>
      </c>
      <c r="G117" s="260"/>
      <c r="H117" s="260" t="s">
        <v>650</v>
      </c>
      <c r="I117" s="260" t="s">
        <v>651</v>
      </c>
      <c r="J117" s="260"/>
      <c r="K117" s="272"/>
    </row>
    <row r="118" spans="2:11" s="1" customFormat="1" ht="15" customHeight="1">
      <c r="B118" s="286"/>
      <c r="C118" s="292"/>
      <c r="D118" s="292"/>
      <c r="E118" s="292"/>
      <c r="F118" s="292"/>
      <c r="G118" s="292"/>
      <c r="H118" s="292"/>
      <c r="I118" s="292"/>
      <c r="J118" s="292"/>
      <c r="K118" s="288"/>
    </row>
    <row r="119" spans="2:11" s="1" customFormat="1" ht="18.75" customHeight="1">
      <c r="B119" s="293"/>
      <c r="C119" s="294"/>
      <c r="D119" s="294"/>
      <c r="E119" s="294"/>
      <c r="F119" s="295"/>
      <c r="G119" s="294"/>
      <c r="H119" s="294"/>
      <c r="I119" s="294"/>
      <c r="J119" s="294"/>
      <c r="K119" s="293"/>
    </row>
    <row r="120" spans="2:11" s="1" customFormat="1" ht="18.75" customHeight="1">
      <c r="B120" s="267"/>
      <c r="C120" s="267"/>
      <c r="D120" s="267"/>
      <c r="E120" s="267"/>
      <c r="F120" s="267"/>
      <c r="G120" s="267"/>
      <c r="H120" s="267"/>
      <c r="I120" s="267"/>
      <c r="J120" s="267"/>
      <c r="K120" s="267"/>
    </row>
    <row r="121" spans="2:11" s="1" customFormat="1" ht="7.5" customHeight="1">
      <c r="B121" s="296"/>
      <c r="C121" s="297"/>
      <c r="D121" s="297"/>
      <c r="E121" s="297"/>
      <c r="F121" s="297"/>
      <c r="G121" s="297"/>
      <c r="H121" s="297"/>
      <c r="I121" s="297"/>
      <c r="J121" s="297"/>
      <c r="K121" s="298"/>
    </row>
    <row r="122" spans="2:11" s="1" customFormat="1" ht="45" customHeight="1">
      <c r="B122" s="299"/>
      <c r="C122" s="384" t="s">
        <v>652</v>
      </c>
      <c r="D122" s="384"/>
      <c r="E122" s="384"/>
      <c r="F122" s="384"/>
      <c r="G122" s="384"/>
      <c r="H122" s="384"/>
      <c r="I122" s="384"/>
      <c r="J122" s="384"/>
      <c r="K122" s="300"/>
    </row>
    <row r="123" spans="2:11" s="1" customFormat="1" ht="17.25" customHeight="1">
      <c r="B123" s="301"/>
      <c r="C123" s="273" t="s">
        <v>598</v>
      </c>
      <c r="D123" s="273"/>
      <c r="E123" s="273"/>
      <c r="F123" s="273" t="s">
        <v>599</v>
      </c>
      <c r="G123" s="274"/>
      <c r="H123" s="273" t="s">
        <v>58</v>
      </c>
      <c r="I123" s="273" t="s">
        <v>61</v>
      </c>
      <c r="J123" s="273" t="s">
        <v>600</v>
      </c>
      <c r="K123" s="302"/>
    </row>
    <row r="124" spans="2:11" s="1" customFormat="1" ht="17.25" customHeight="1">
      <c r="B124" s="301"/>
      <c r="C124" s="275" t="s">
        <v>601</v>
      </c>
      <c r="D124" s="275"/>
      <c r="E124" s="275"/>
      <c r="F124" s="276" t="s">
        <v>602</v>
      </c>
      <c r="G124" s="277"/>
      <c r="H124" s="275"/>
      <c r="I124" s="275"/>
      <c r="J124" s="275" t="s">
        <v>603</v>
      </c>
      <c r="K124" s="302"/>
    </row>
    <row r="125" spans="2:11" s="1" customFormat="1" ht="5.25" customHeight="1">
      <c r="B125" s="303"/>
      <c r="C125" s="278"/>
      <c r="D125" s="278"/>
      <c r="E125" s="278"/>
      <c r="F125" s="278"/>
      <c r="G125" s="304"/>
      <c r="H125" s="278"/>
      <c r="I125" s="278"/>
      <c r="J125" s="278"/>
      <c r="K125" s="305"/>
    </row>
    <row r="126" spans="2:11" s="1" customFormat="1" ht="15" customHeight="1">
      <c r="B126" s="303"/>
      <c r="C126" s="260" t="s">
        <v>607</v>
      </c>
      <c r="D126" s="280"/>
      <c r="E126" s="280"/>
      <c r="F126" s="281" t="s">
        <v>604</v>
      </c>
      <c r="G126" s="260"/>
      <c r="H126" s="260" t="s">
        <v>644</v>
      </c>
      <c r="I126" s="260" t="s">
        <v>606</v>
      </c>
      <c r="J126" s="260">
        <v>120</v>
      </c>
      <c r="K126" s="306"/>
    </row>
    <row r="127" spans="2:11" s="1" customFormat="1" ht="15" customHeight="1">
      <c r="B127" s="303"/>
      <c r="C127" s="260" t="s">
        <v>653</v>
      </c>
      <c r="D127" s="260"/>
      <c r="E127" s="260"/>
      <c r="F127" s="281" t="s">
        <v>604</v>
      </c>
      <c r="G127" s="260"/>
      <c r="H127" s="260" t="s">
        <v>654</v>
      </c>
      <c r="I127" s="260" t="s">
        <v>606</v>
      </c>
      <c r="J127" s="260" t="s">
        <v>655</v>
      </c>
      <c r="K127" s="306"/>
    </row>
    <row r="128" spans="2:11" s="1" customFormat="1" ht="15" customHeight="1">
      <c r="B128" s="303"/>
      <c r="C128" s="260" t="s">
        <v>89</v>
      </c>
      <c r="D128" s="260"/>
      <c r="E128" s="260"/>
      <c r="F128" s="281" t="s">
        <v>604</v>
      </c>
      <c r="G128" s="260"/>
      <c r="H128" s="260" t="s">
        <v>656</v>
      </c>
      <c r="I128" s="260" t="s">
        <v>606</v>
      </c>
      <c r="J128" s="260" t="s">
        <v>655</v>
      </c>
      <c r="K128" s="306"/>
    </row>
    <row r="129" spans="2:11" s="1" customFormat="1" ht="15" customHeight="1">
      <c r="B129" s="303"/>
      <c r="C129" s="260" t="s">
        <v>615</v>
      </c>
      <c r="D129" s="260"/>
      <c r="E129" s="260"/>
      <c r="F129" s="281" t="s">
        <v>610</v>
      </c>
      <c r="G129" s="260"/>
      <c r="H129" s="260" t="s">
        <v>616</v>
      </c>
      <c r="I129" s="260" t="s">
        <v>606</v>
      </c>
      <c r="J129" s="260">
        <v>15</v>
      </c>
      <c r="K129" s="306"/>
    </row>
    <row r="130" spans="2:11" s="1" customFormat="1" ht="15" customHeight="1">
      <c r="B130" s="303"/>
      <c r="C130" s="284" t="s">
        <v>617</v>
      </c>
      <c r="D130" s="284"/>
      <c r="E130" s="284"/>
      <c r="F130" s="285" t="s">
        <v>610</v>
      </c>
      <c r="G130" s="284"/>
      <c r="H130" s="284" t="s">
        <v>618</v>
      </c>
      <c r="I130" s="284" t="s">
        <v>606</v>
      </c>
      <c r="J130" s="284">
        <v>15</v>
      </c>
      <c r="K130" s="306"/>
    </row>
    <row r="131" spans="2:11" s="1" customFormat="1" ht="15" customHeight="1">
      <c r="B131" s="303"/>
      <c r="C131" s="284" t="s">
        <v>619</v>
      </c>
      <c r="D131" s="284"/>
      <c r="E131" s="284"/>
      <c r="F131" s="285" t="s">
        <v>610</v>
      </c>
      <c r="G131" s="284"/>
      <c r="H131" s="284" t="s">
        <v>620</v>
      </c>
      <c r="I131" s="284" t="s">
        <v>606</v>
      </c>
      <c r="J131" s="284">
        <v>20</v>
      </c>
      <c r="K131" s="306"/>
    </row>
    <row r="132" spans="2:11" s="1" customFormat="1" ht="15" customHeight="1">
      <c r="B132" s="303"/>
      <c r="C132" s="284" t="s">
        <v>621</v>
      </c>
      <c r="D132" s="284"/>
      <c r="E132" s="284"/>
      <c r="F132" s="285" t="s">
        <v>610</v>
      </c>
      <c r="G132" s="284"/>
      <c r="H132" s="284" t="s">
        <v>622</v>
      </c>
      <c r="I132" s="284" t="s">
        <v>606</v>
      </c>
      <c r="J132" s="284">
        <v>20</v>
      </c>
      <c r="K132" s="306"/>
    </row>
    <row r="133" spans="2:11" s="1" customFormat="1" ht="15" customHeight="1">
      <c r="B133" s="303"/>
      <c r="C133" s="260" t="s">
        <v>609</v>
      </c>
      <c r="D133" s="260"/>
      <c r="E133" s="260"/>
      <c r="F133" s="281" t="s">
        <v>610</v>
      </c>
      <c r="G133" s="260"/>
      <c r="H133" s="260" t="s">
        <v>644</v>
      </c>
      <c r="I133" s="260" t="s">
        <v>606</v>
      </c>
      <c r="J133" s="260">
        <v>50</v>
      </c>
      <c r="K133" s="306"/>
    </row>
    <row r="134" spans="2:11" s="1" customFormat="1" ht="15" customHeight="1">
      <c r="B134" s="303"/>
      <c r="C134" s="260" t="s">
        <v>623</v>
      </c>
      <c r="D134" s="260"/>
      <c r="E134" s="260"/>
      <c r="F134" s="281" t="s">
        <v>610</v>
      </c>
      <c r="G134" s="260"/>
      <c r="H134" s="260" t="s">
        <v>644</v>
      </c>
      <c r="I134" s="260" t="s">
        <v>606</v>
      </c>
      <c r="J134" s="260">
        <v>50</v>
      </c>
      <c r="K134" s="306"/>
    </row>
    <row r="135" spans="2:11" s="1" customFormat="1" ht="15" customHeight="1">
      <c r="B135" s="303"/>
      <c r="C135" s="260" t="s">
        <v>629</v>
      </c>
      <c r="D135" s="260"/>
      <c r="E135" s="260"/>
      <c r="F135" s="281" t="s">
        <v>610</v>
      </c>
      <c r="G135" s="260"/>
      <c r="H135" s="260" t="s">
        <v>644</v>
      </c>
      <c r="I135" s="260" t="s">
        <v>606</v>
      </c>
      <c r="J135" s="260">
        <v>50</v>
      </c>
      <c r="K135" s="306"/>
    </row>
    <row r="136" spans="2:11" s="1" customFormat="1" ht="15" customHeight="1">
      <c r="B136" s="303"/>
      <c r="C136" s="260" t="s">
        <v>631</v>
      </c>
      <c r="D136" s="260"/>
      <c r="E136" s="260"/>
      <c r="F136" s="281" t="s">
        <v>610</v>
      </c>
      <c r="G136" s="260"/>
      <c r="H136" s="260" t="s">
        <v>644</v>
      </c>
      <c r="I136" s="260" t="s">
        <v>606</v>
      </c>
      <c r="J136" s="260">
        <v>50</v>
      </c>
      <c r="K136" s="306"/>
    </row>
    <row r="137" spans="2:11" s="1" customFormat="1" ht="15" customHeight="1">
      <c r="B137" s="303"/>
      <c r="C137" s="260" t="s">
        <v>632</v>
      </c>
      <c r="D137" s="260"/>
      <c r="E137" s="260"/>
      <c r="F137" s="281" t="s">
        <v>610</v>
      </c>
      <c r="G137" s="260"/>
      <c r="H137" s="260" t="s">
        <v>657</v>
      </c>
      <c r="I137" s="260" t="s">
        <v>606</v>
      </c>
      <c r="J137" s="260">
        <v>255</v>
      </c>
      <c r="K137" s="306"/>
    </row>
    <row r="138" spans="2:11" s="1" customFormat="1" ht="15" customHeight="1">
      <c r="B138" s="303"/>
      <c r="C138" s="260" t="s">
        <v>634</v>
      </c>
      <c r="D138" s="260"/>
      <c r="E138" s="260"/>
      <c r="F138" s="281" t="s">
        <v>604</v>
      </c>
      <c r="G138" s="260"/>
      <c r="H138" s="260" t="s">
        <v>658</v>
      </c>
      <c r="I138" s="260" t="s">
        <v>636</v>
      </c>
      <c r="J138" s="260"/>
      <c r="K138" s="306"/>
    </row>
    <row r="139" spans="2:11" s="1" customFormat="1" ht="15" customHeight="1">
      <c r="B139" s="303"/>
      <c r="C139" s="260" t="s">
        <v>637</v>
      </c>
      <c r="D139" s="260"/>
      <c r="E139" s="260"/>
      <c r="F139" s="281" t="s">
        <v>604</v>
      </c>
      <c r="G139" s="260"/>
      <c r="H139" s="260" t="s">
        <v>659</v>
      </c>
      <c r="I139" s="260" t="s">
        <v>639</v>
      </c>
      <c r="J139" s="260"/>
      <c r="K139" s="306"/>
    </row>
    <row r="140" spans="2:11" s="1" customFormat="1" ht="15" customHeight="1">
      <c r="B140" s="303"/>
      <c r="C140" s="260" t="s">
        <v>640</v>
      </c>
      <c r="D140" s="260"/>
      <c r="E140" s="260"/>
      <c r="F140" s="281" t="s">
        <v>604</v>
      </c>
      <c r="G140" s="260"/>
      <c r="H140" s="260" t="s">
        <v>640</v>
      </c>
      <c r="I140" s="260" t="s">
        <v>639</v>
      </c>
      <c r="J140" s="260"/>
      <c r="K140" s="306"/>
    </row>
    <row r="141" spans="2:11" s="1" customFormat="1" ht="15" customHeight="1">
      <c r="B141" s="303"/>
      <c r="C141" s="260" t="s">
        <v>42</v>
      </c>
      <c r="D141" s="260"/>
      <c r="E141" s="260"/>
      <c r="F141" s="281" t="s">
        <v>604</v>
      </c>
      <c r="G141" s="260"/>
      <c r="H141" s="260" t="s">
        <v>660</v>
      </c>
      <c r="I141" s="260" t="s">
        <v>639</v>
      </c>
      <c r="J141" s="260"/>
      <c r="K141" s="306"/>
    </row>
    <row r="142" spans="2:11" s="1" customFormat="1" ht="15" customHeight="1">
      <c r="B142" s="303"/>
      <c r="C142" s="260" t="s">
        <v>661</v>
      </c>
      <c r="D142" s="260"/>
      <c r="E142" s="260"/>
      <c r="F142" s="281" t="s">
        <v>604</v>
      </c>
      <c r="G142" s="260"/>
      <c r="H142" s="260" t="s">
        <v>662</v>
      </c>
      <c r="I142" s="260" t="s">
        <v>639</v>
      </c>
      <c r="J142" s="260"/>
      <c r="K142" s="306"/>
    </row>
    <row r="143" spans="2:11" s="1" customFormat="1" ht="15" customHeight="1">
      <c r="B143" s="307"/>
      <c r="C143" s="308"/>
      <c r="D143" s="308"/>
      <c r="E143" s="308"/>
      <c r="F143" s="308"/>
      <c r="G143" s="308"/>
      <c r="H143" s="308"/>
      <c r="I143" s="308"/>
      <c r="J143" s="308"/>
      <c r="K143" s="309"/>
    </row>
    <row r="144" spans="2:11" s="1" customFormat="1" ht="18.75" customHeight="1">
      <c r="B144" s="294"/>
      <c r="C144" s="294"/>
      <c r="D144" s="294"/>
      <c r="E144" s="294"/>
      <c r="F144" s="295"/>
      <c r="G144" s="294"/>
      <c r="H144" s="294"/>
      <c r="I144" s="294"/>
      <c r="J144" s="294"/>
      <c r="K144" s="294"/>
    </row>
    <row r="145" spans="2:11" s="1" customFormat="1" ht="18.75" customHeight="1">
      <c r="B145" s="267"/>
      <c r="C145" s="267"/>
      <c r="D145" s="267"/>
      <c r="E145" s="267"/>
      <c r="F145" s="267"/>
      <c r="G145" s="267"/>
      <c r="H145" s="267"/>
      <c r="I145" s="267"/>
      <c r="J145" s="267"/>
      <c r="K145" s="267"/>
    </row>
    <row r="146" spans="2:11" s="1" customFormat="1" ht="7.5" customHeight="1">
      <c r="B146" s="268"/>
      <c r="C146" s="269"/>
      <c r="D146" s="269"/>
      <c r="E146" s="269"/>
      <c r="F146" s="269"/>
      <c r="G146" s="269"/>
      <c r="H146" s="269"/>
      <c r="I146" s="269"/>
      <c r="J146" s="269"/>
      <c r="K146" s="270"/>
    </row>
    <row r="147" spans="2:11" s="1" customFormat="1" ht="45" customHeight="1">
      <c r="B147" s="271"/>
      <c r="C147" s="383" t="s">
        <v>663</v>
      </c>
      <c r="D147" s="383"/>
      <c r="E147" s="383"/>
      <c r="F147" s="383"/>
      <c r="G147" s="383"/>
      <c r="H147" s="383"/>
      <c r="I147" s="383"/>
      <c r="J147" s="383"/>
      <c r="K147" s="272"/>
    </row>
    <row r="148" spans="2:11" s="1" customFormat="1" ht="17.25" customHeight="1">
      <c r="B148" s="271"/>
      <c r="C148" s="273" t="s">
        <v>598</v>
      </c>
      <c r="D148" s="273"/>
      <c r="E148" s="273"/>
      <c r="F148" s="273" t="s">
        <v>599</v>
      </c>
      <c r="G148" s="274"/>
      <c r="H148" s="273" t="s">
        <v>58</v>
      </c>
      <c r="I148" s="273" t="s">
        <v>61</v>
      </c>
      <c r="J148" s="273" t="s">
        <v>600</v>
      </c>
      <c r="K148" s="272"/>
    </row>
    <row r="149" spans="2:11" s="1" customFormat="1" ht="17.25" customHeight="1">
      <c r="B149" s="271"/>
      <c r="C149" s="275" t="s">
        <v>601</v>
      </c>
      <c r="D149" s="275"/>
      <c r="E149" s="275"/>
      <c r="F149" s="276" t="s">
        <v>602</v>
      </c>
      <c r="G149" s="277"/>
      <c r="H149" s="275"/>
      <c r="I149" s="275"/>
      <c r="J149" s="275" t="s">
        <v>603</v>
      </c>
      <c r="K149" s="272"/>
    </row>
    <row r="150" spans="2:11" s="1" customFormat="1" ht="5.25" customHeight="1">
      <c r="B150" s="283"/>
      <c r="C150" s="278"/>
      <c r="D150" s="278"/>
      <c r="E150" s="278"/>
      <c r="F150" s="278"/>
      <c r="G150" s="279"/>
      <c r="H150" s="278"/>
      <c r="I150" s="278"/>
      <c r="J150" s="278"/>
      <c r="K150" s="306"/>
    </row>
    <row r="151" spans="2:11" s="1" customFormat="1" ht="15" customHeight="1">
      <c r="B151" s="283"/>
      <c r="C151" s="310" t="s">
        <v>607</v>
      </c>
      <c r="D151" s="260"/>
      <c r="E151" s="260"/>
      <c r="F151" s="311" t="s">
        <v>604</v>
      </c>
      <c r="G151" s="260"/>
      <c r="H151" s="310" t="s">
        <v>644</v>
      </c>
      <c r="I151" s="310" t="s">
        <v>606</v>
      </c>
      <c r="J151" s="310">
        <v>120</v>
      </c>
      <c r="K151" s="306"/>
    </row>
    <row r="152" spans="2:11" s="1" customFormat="1" ht="15" customHeight="1">
      <c r="B152" s="283"/>
      <c r="C152" s="310" t="s">
        <v>653</v>
      </c>
      <c r="D152" s="260"/>
      <c r="E152" s="260"/>
      <c r="F152" s="311" t="s">
        <v>604</v>
      </c>
      <c r="G152" s="260"/>
      <c r="H152" s="310" t="s">
        <v>664</v>
      </c>
      <c r="I152" s="310" t="s">
        <v>606</v>
      </c>
      <c r="J152" s="310" t="s">
        <v>655</v>
      </c>
      <c r="K152" s="306"/>
    </row>
    <row r="153" spans="2:11" s="1" customFormat="1" ht="15" customHeight="1">
      <c r="B153" s="283"/>
      <c r="C153" s="310" t="s">
        <v>89</v>
      </c>
      <c r="D153" s="260"/>
      <c r="E153" s="260"/>
      <c r="F153" s="311" t="s">
        <v>604</v>
      </c>
      <c r="G153" s="260"/>
      <c r="H153" s="310" t="s">
        <v>665</v>
      </c>
      <c r="I153" s="310" t="s">
        <v>606</v>
      </c>
      <c r="J153" s="310" t="s">
        <v>655</v>
      </c>
      <c r="K153" s="306"/>
    </row>
    <row r="154" spans="2:11" s="1" customFormat="1" ht="15" customHeight="1">
      <c r="B154" s="283"/>
      <c r="C154" s="310" t="s">
        <v>609</v>
      </c>
      <c r="D154" s="260"/>
      <c r="E154" s="260"/>
      <c r="F154" s="311" t="s">
        <v>610</v>
      </c>
      <c r="G154" s="260"/>
      <c r="H154" s="310" t="s">
        <v>644</v>
      </c>
      <c r="I154" s="310" t="s">
        <v>606</v>
      </c>
      <c r="J154" s="310">
        <v>50</v>
      </c>
      <c r="K154" s="306"/>
    </row>
    <row r="155" spans="2:11" s="1" customFormat="1" ht="15" customHeight="1">
      <c r="B155" s="283"/>
      <c r="C155" s="310" t="s">
        <v>612</v>
      </c>
      <c r="D155" s="260"/>
      <c r="E155" s="260"/>
      <c r="F155" s="311" t="s">
        <v>604</v>
      </c>
      <c r="G155" s="260"/>
      <c r="H155" s="310" t="s">
        <v>644</v>
      </c>
      <c r="I155" s="310" t="s">
        <v>614</v>
      </c>
      <c r="J155" s="310"/>
      <c r="K155" s="306"/>
    </row>
    <row r="156" spans="2:11" s="1" customFormat="1" ht="15" customHeight="1">
      <c r="B156" s="283"/>
      <c r="C156" s="310" t="s">
        <v>623</v>
      </c>
      <c r="D156" s="260"/>
      <c r="E156" s="260"/>
      <c r="F156" s="311" t="s">
        <v>610</v>
      </c>
      <c r="G156" s="260"/>
      <c r="H156" s="310" t="s">
        <v>644</v>
      </c>
      <c r="I156" s="310" t="s">
        <v>606</v>
      </c>
      <c r="J156" s="310">
        <v>50</v>
      </c>
      <c r="K156" s="306"/>
    </row>
    <row r="157" spans="2:11" s="1" customFormat="1" ht="15" customHeight="1">
      <c r="B157" s="283"/>
      <c r="C157" s="310" t="s">
        <v>631</v>
      </c>
      <c r="D157" s="260"/>
      <c r="E157" s="260"/>
      <c r="F157" s="311" t="s">
        <v>610</v>
      </c>
      <c r="G157" s="260"/>
      <c r="H157" s="310" t="s">
        <v>644</v>
      </c>
      <c r="I157" s="310" t="s">
        <v>606</v>
      </c>
      <c r="J157" s="310">
        <v>50</v>
      </c>
      <c r="K157" s="306"/>
    </row>
    <row r="158" spans="2:11" s="1" customFormat="1" ht="15" customHeight="1">
      <c r="B158" s="283"/>
      <c r="C158" s="310" t="s">
        <v>629</v>
      </c>
      <c r="D158" s="260"/>
      <c r="E158" s="260"/>
      <c r="F158" s="311" t="s">
        <v>610</v>
      </c>
      <c r="G158" s="260"/>
      <c r="H158" s="310" t="s">
        <v>644</v>
      </c>
      <c r="I158" s="310" t="s">
        <v>606</v>
      </c>
      <c r="J158" s="310">
        <v>50</v>
      </c>
      <c r="K158" s="306"/>
    </row>
    <row r="159" spans="2:11" s="1" customFormat="1" ht="15" customHeight="1">
      <c r="B159" s="283"/>
      <c r="C159" s="310" t="s">
        <v>109</v>
      </c>
      <c r="D159" s="260"/>
      <c r="E159" s="260"/>
      <c r="F159" s="311" t="s">
        <v>604</v>
      </c>
      <c r="G159" s="260"/>
      <c r="H159" s="310" t="s">
        <v>666</v>
      </c>
      <c r="I159" s="310" t="s">
        <v>606</v>
      </c>
      <c r="J159" s="310" t="s">
        <v>667</v>
      </c>
      <c r="K159" s="306"/>
    </row>
    <row r="160" spans="2:11" s="1" customFormat="1" ht="15" customHeight="1">
      <c r="B160" s="283"/>
      <c r="C160" s="310" t="s">
        <v>668</v>
      </c>
      <c r="D160" s="260"/>
      <c r="E160" s="260"/>
      <c r="F160" s="311" t="s">
        <v>604</v>
      </c>
      <c r="G160" s="260"/>
      <c r="H160" s="310" t="s">
        <v>669</v>
      </c>
      <c r="I160" s="310" t="s">
        <v>639</v>
      </c>
      <c r="J160" s="310"/>
      <c r="K160" s="306"/>
    </row>
    <row r="161" spans="2:11" s="1" customFormat="1" ht="15" customHeight="1">
      <c r="B161" s="312"/>
      <c r="C161" s="292"/>
      <c r="D161" s="292"/>
      <c r="E161" s="292"/>
      <c r="F161" s="292"/>
      <c r="G161" s="292"/>
      <c r="H161" s="292"/>
      <c r="I161" s="292"/>
      <c r="J161" s="292"/>
      <c r="K161" s="313"/>
    </row>
    <row r="162" spans="2:11" s="1" customFormat="1" ht="18.75" customHeight="1">
      <c r="B162" s="294"/>
      <c r="C162" s="304"/>
      <c r="D162" s="304"/>
      <c r="E162" s="304"/>
      <c r="F162" s="314"/>
      <c r="G162" s="304"/>
      <c r="H162" s="304"/>
      <c r="I162" s="304"/>
      <c r="J162" s="304"/>
      <c r="K162" s="294"/>
    </row>
    <row r="163" spans="2:11" s="1" customFormat="1" ht="18.75" customHeight="1">
      <c r="B163" s="267"/>
      <c r="C163" s="267"/>
      <c r="D163" s="267"/>
      <c r="E163" s="267"/>
      <c r="F163" s="267"/>
      <c r="G163" s="267"/>
      <c r="H163" s="267"/>
      <c r="I163" s="267"/>
      <c r="J163" s="267"/>
      <c r="K163" s="267"/>
    </row>
    <row r="164" spans="2:11" s="1" customFormat="1" ht="7.5" customHeight="1">
      <c r="B164" s="249"/>
      <c r="C164" s="250"/>
      <c r="D164" s="250"/>
      <c r="E164" s="250"/>
      <c r="F164" s="250"/>
      <c r="G164" s="250"/>
      <c r="H164" s="250"/>
      <c r="I164" s="250"/>
      <c r="J164" s="250"/>
      <c r="K164" s="251"/>
    </row>
    <row r="165" spans="2:11" s="1" customFormat="1" ht="45" customHeight="1">
      <c r="B165" s="252"/>
      <c r="C165" s="384" t="s">
        <v>670</v>
      </c>
      <c r="D165" s="384"/>
      <c r="E165" s="384"/>
      <c r="F165" s="384"/>
      <c r="G165" s="384"/>
      <c r="H165" s="384"/>
      <c r="I165" s="384"/>
      <c r="J165" s="384"/>
      <c r="K165" s="253"/>
    </row>
    <row r="166" spans="2:11" s="1" customFormat="1" ht="17.25" customHeight="1">
      <c r="B166" s="252"/>
      <c r="C166" s="273" t="s">
        <v>598</v>
      </c>
      <c r="D166" s="273"/>
      <c r="E166" s="273"/>
      <c r="F166" s="273" t="s">
        <v>599</v>
      </c>
      <c r="G166" s="315"/>
      <c r="H166" s="316" t="s">
        <v>58</v>
      </c>
      <c r="I166" s="316" t="s">
        <v>61</v>
      </c>
      <c r="J166" s="273" t="s">
        <v>600</v>
      </c>
      <c r="K166" s="253"/>
    </row>
    <row r="167" spans="2:11" s="1" customFormat="1" ht="17.25" customHeight="1">
      <c r="B167" s="254"/>
      <c r="C167" s="275" t="s">
        <v>601</v>
      </c>
      <c r="D167" s="275"/>
      <c r="E167" s="275"/>
      <c r="F167" s="276" t="s">
        <v>602</v>
      </c>
      <c r="G167" s="317"/>
      <c r="H167" s="318"/>
      <c r="I167" s="318"/>
      <c r="J167" s="275" t="s">
        <v>603</v>
      </c>
      <c r="K167" s="255"/>
    </row>
    <row r="168" spans="2:11" s="1" customFormat="1" ht="5.25" customHeight="1">
      <c r="B168" s="283"/>
      <c r="C168" s="278"/>
      <c r="D168" s="278"/>
      <c r="E168" s="278"/>
      <c r="F168" s="278"/>
      <c r="G168" s="279"/>
      <c r="H168" s="278"/>
      <c r="I168" s="278"/>
      <c r="J168" s="278"/>
      <c r="K168" s="306"/>
    </row>
    <row r="169" spans="2:11" s="1" customFormat="1" ht="15" customHeight="1">
      <c r="B169" s="283"/>
      <c r="C169" s="260" t="s">
        <v>607</v>
      </c>
      <c r="D169" s="260"/>
      <c r="E169" s="260"/>
      <c r="F169" s="281" t="s">
        <v>604</v>
      </c>
      <c r="G169" s="260"/>
      <c r="H169" s="260" t="s">
        <v>644</v>
      </c>
      <c r="I169" s="260" t="s">
        <v>606</v>
      </c>
      <c r="J169" s="260">
        <v>120</v>
      </c>
      <c r="K169" s="306"/>
    </row>
    <row r="170" spans="2:11" s="1" customFormat="1" ht="15" customHeight="1">
      <c r="B170" s="283"/>
      <c r="C170" s="260" t="s">
        <v>653</v>
      </c>
      <c r="D170" s="260"/>
      <c r="E170" s="260"/>
      <c r="F170" s="281" t="s">
        <v>604</v>
      </c>
      <c r="G170" s="260"/>
      <c r="H170" s="260" t="s">
        <v>654</v>
      </c>
      <c r="I170" s="260" t="s">
        <v>606</v>
      </c>
      <c r="J170" s="260" t="s">
        <v>655</v>
      </c>
      <c r="K170" s="306"/>
    </row>
    <row r="171" spans="2:11" s="1" customFormat="1" ht="15" customHeight="1">
      <c r="B171" s="283"/>
      <c r="C171" s="260" t="s">
        <v>89</v>
      </c>
      <c r="D171" s="260"/>
      <c r="E171" s="260"/>
      <c r="F171" s="281" t="s">
        <v>604</v>
      </c>
      <c r="G171" s="260"/>
      <c r="H171" s="260" t="s">
        <v>671</v>
      </c>
      <c r="I171" s="260" t="s">
        <v>606</v>
      </c>
      <c r="J171" s="260" t="s">
        <v>655</v>
      </c>
      <c r="K171" s="306"/>
    </row>
    <row r="172" spans="2:11" s="1" customFormat="1" ht="15" customHeight="1">
      <c r="B172" s="283"/>
      <c r="C172" s="260" t="s">
        <v>609</v>
      </c>
      <c r="D172" s="260"/>
      <c r="E172" s="260"/>
      <c r="F172" s="281" t="s">
        <v>610</v>
      </c>
      <c r="G172" s="260"/>
      <c r="H172" s="260" t="s">
        <v>671</v>
      </c>
      <c r="I172" s="260" t="s">
        <v>606</v>
      </c>
      <c r="J172" s="260">
        <v>50</v>
      </c>
      <c r="K172" s="306"/>
    </row>
    <row r="173" spans="2:11" s="1" customFormat="1" ht="15" customHeight="1">
      <c r="B173" s="283"/>
      <c r="C173" s="260" t="s">
        <v>612</v>
      </c>
      <c r="D173" s="260"/>
      <c r="E173" s="260"/>
      <c r="F173" s="281" t="s">
        <v>604</v>
      </c>
      <c r="G173" s="260"/>
      <c r="H173" s="260" t="s">
        <v>671</v>
      </c>
      <c r="I173" s="260" t="s">
        <v>614</v>
      </c>
      <c r="J173" s="260"/>
      <c r="K173" s="306"/>
    </row>
    <row r="174" spans="2:11" s="1" customFormat="1" ht="15" customHeight="1">
      <c r="B174" s="283"/>
      <c r="C174" s="260" t="s">
        <v>623</v>
      </c>
      <c r="D174" s="260"/>
      <c r="E174" s="260"/>
      <c r="F174" s="281" t="s">
        <v>610</v>
      </c>
      <c r="G174" s="260"/>
      <c r="H174" s="260" t="s">
        <v>671</v>
      </c>
      <c r="I174" s="260" t="s">
        <v>606</v>
      </c>
      <c r="J174" s="260">
        <v>50</v>
      </c>
      <c r="K174" s="306"/>
    </row>
    <row r="175" spans="2:11" s="1" customFormat="1" ht="15" customHeight="1">
      <c r="B175" s="283"/>
      <c r="C175" s="260" t="s">
        <v>631</v>
      </c>
      <c r="D175" s="260"/>
      <c r="E175" s="260"/>
      <c r="F175" s="281" t="s">
        <v>610</v>
      </c>
      <c r="G175" s="260"/>
      <c r="H175" s="260" t="s">
        <v>671</v>
      </c>
      <c r="I175" s="260" t="s">
        <v>606</v>
      </c>
      <c r="J175" s="260">
        <v>50</v>
      </c>
      <c r="K175" s="306"/>
    </row>
    <row r="176" spans="2:11" s="1" customFormat="1" ht="15" customHeight="1">
      <c r="B176" s="283"/>
      <c r="C176" s="260" t="s">
        <v>629</v>
      </c>
      <c r="D176" s="260"/>
      <c r="E176" s="260"/>
      <c r="F176" s="281" t="s">
        <v>610</v>
      </c>
      <c r="G176" s="260"/>
      <c r="H176" s="260" t="s">
        <v>671</v>
      </c>
      <c r="I176" s="260" t="s">
        <v>606</v>
      </c>
      <c r="J176" s="260">
        <v>50</v>
      </c>
      <c r="K176" s="306"/>
    </row>
    <row r="177" spans="2:11" s="1" customFormat="1" ht="15" customHeight="1">
      <c r="B177" s="283"/>
      <c r="C177" s="260" t="s">
        <v>122</v>
      </c>
      <c r="D177" s="260"/>
      <c r="E177" s="260"/>
      <c r="F177" s="281" t="s">
        <v>604</v>
      </c>
      <c r="G177" s="260"/>
      <c r="H177" s="260" t="s">
        <v>672</v>
      </c>
      <c r="I177" s="260" t="s">
        <v>673</v>
      </c>
      <c r="J177" s="260"/>
      <c r="K177" s="306"/>
    </row>
    <row r="178" spans="2:11" s="1" customFormat="1" ht="15" customHeight="1">
      <c r="B178" s="283"/>
      <c r="C178" s="260" t="s">
        <v>61</v>
      </c>
      <c r="D178" s="260"/>
      <c r="E178" s="260"/>
      <c r="F178" s="281" t="s">
        <v>604</v>
      </c>
      <c r="G178" s="260"/>
      <c r="H178" s="260" t="s">
        <v>674</v>
      </c>
      <c r="I178" s="260" t="s">
        <v>675</v>
      </c>
      <c r="J178" s="260">
        <v>1</v>
      </c>
      <c r="K178" s="306"/>
    </row>
    <row r="179" spans="2:11" s="1" customFormat="1" ht="15" customHeight="1">
      <c r="B179" s="283"/>
      <c r="C179" s="260" t="s">
        <v>57</v>
      </c>
      <c r="D179" s="260"/>
      <c r="E179" s="260"/>
      <c r="F179" s="281" t="s">
        <v>604</v>
      </c>
      <c r="G179" s="260"/>
      <c r="H179" s="260" t="s">
        <v>676</v>
      </c>
      <c r="I179" s="260" t="s">
        <v>606</v>
      </c>
      <c r="J179" s="260">
        <v>20</v>
      </c>
      <c r="K179" s="306"/>
    </row>
    <row r="180" spans="2:11" s="1" customFormat="1" ht="15" customHeight="1">
      <c r="B180" s="283"/>
      <c r="C180" s="260" t="s">
        <v>58</v>
      </c>
      <c r="D180" s="260"/>
      <c r="E180" s="260"/>
      <c r="F180" s="281" t="s">
        <v>604</v>
      </c>
      <c r="G180" s="260"/>
      <c r="H180" s="260" t="s">
        <v>677</v>
      </c>
      <c r="I180" s="260" t="s">
        <v>606</v>
      </c>
      <c r="J180" s="260">
        <v>255</v>
      </c>
      <c r="K180" s="306"/>
    </row>
    <row r="181" spans="2:11" s="1" customFormat="1" ht="15" customHeight="1">
      <c r="B181" s="283"/>
      <c r="C181" s="260" t="s">
        <v>123</v>
      </c>
      <c r="D181" s="260"/>
      <c r="E181" s="260"/>
      <c r="F181" s="281" t="s">
        <v>604</v>
      </c>
      <c r="G181" s="260"/>
      <c r="H181" s="260" t="s">
        <v>568</v>
      </c>
      <c r="I181" s="260" t="s">
        <v>606</v>
      </c>
      <c r="J181" s="260">
        <v>10</v>
      </c>
      <c r="K181" s="306"/>
    </row>
    <row r="182" spans="2:11" s="1" customFormat="1" ht="15" customHeight="1">
      <c r="B182" s="283"/>
      <c r="C182" s="260" t="s">
        <v>124</v>
      </c>
      <c r="D182" s="260"/>
      <c r="E182" s="260"/>
      <c r="F182" s="281" t="s">
        <v>604</v>
      </c>
      <c r="G182" s="260"/>
      <c r="H182" s="260" t="s">
        <v>678</v>
      </c>
      <c r="I182" s="260" t="s">
        <v>639</v>
      </c>
      <c r="J182" s="260"/>
      <c r="K182" s="306"/>
    </row>
    <row r="183" spans="2:11" s="1" customFormat="1" ht="15" customHeight="1">
      <c r="B183" s="283"/>
      <c r="C183" s="260" t="s">
        <v>679</v>
      </c>
      <c r="D183" s="260"/>
      <c r="E183" s="260"/>
      <c r="F183" s="281" t="s">
        <v>604</v>
      </c>
      <c r="G183" s="260"/>
      <c r="H183" s="260" t="s">
        <v>680</v>
      </c>
      <c r="I183" s="260" t="s">
        <v>639</v>
      </c>
      <c r="J183" s="260"/>
      <c r="K183" s="306"/>
    </row>
    <row r="184" spans="2:11" s="1" customFormat="1" ht="15" customHeight="1">
      <c r="B184" s="283"/>
      <c r="C184" s="260" t="s">
        <v>668</v>
      </c>
      <c r="D184" s="260"/>
      <c r="E184" s="260"/>
      <c r="F184" s="281" t="s">
        <v>604</v>
      </c>
      <c r="G184" s="260"/>
      <c r="H184" s="260" t="s">
        <v>681</v>
      </c>
      <c r="I184" s="260" t="s">
        <v>639</v>
      </c>
      <c r="J184" s="260"/>
      <c r="K184" s="306"/>
    </row>
    <row r="185" spans="2:11" s="1" customFormat="1" ht="15" customHeight="1">
      <c r="B185" s="283"/>
      <c r="C185" s="260" t="s">
        <v>126</v>
      </c>
      <c r="D185" s="260"/>
      <c r="E185" s="260"/>
      <c r="F185" s="281" t="s">
        <v>610</v>
      </c>
      <c r="G185" s="260"/>
      <c r="H185" s="260" t="s">
        <v>682</v>
      </c>
      <c r="I185" s="260" t="s">
        <v>606</v>
      </c>
      <c r="J185" s="260">
        <v>50</v>
      </c>
      <c r="K185" s="306"/>
    </row>
    <row r="186" spans="2:11" s="1" customFormat="1" ht="15" customHeight="1">
      <c r="B186" s="283"/>
      <c r="C186" s="260" t="s">
        <v>683</v>
      </c>
      <c r="D186" s="260"/>
      <c r="E186" s="260"/>
      <c r="F186" s="281" t="s">
        <v>610</v>
      </c>
      <c r="G186" s="260"/>
      <c r="H186" s="260" t="s">
        <v>684</v>
      </c>
      <c r="I186" s="260" t="s">
        <v>685</v>
      </c>
      <c r="J186" s="260"/>
      <c r="K186" s="306"/>
    </row>
    <row r="187" spans="2:11" s="1" customFormat="1" ht="15" customHeight="1">
      <c r="B187" s="283"/>
      <c r="C187" s="260" t="s">
        <v>686</v>
      </c>
      <c r="D187" s="260"/>
      <c r="E187" s="260"/>
      <c r="F187" s="281" t="s">
        <v>610</v>
      </c>
      <c r="G187" s="260"/>
      <c r="H187" s="260" t="s">
        <v>687</v>
      </c>
      <c r="I187" s="260" t="s">
        <v>685</v>
      </c>
      <c r="J187" s="260"/>
      <c r="K187" s="306"/>
    </row>
    <row r="188" spans="2:11" s="1" customFormat="1" ht="15" customHeight="1">
      <c r="B188" s="283"/>
      <c r="C188" s="260" t="s">
        <v>688</v>
      </c>
      <c r="D188" s="260"/>
      <c r="E188" s="260"/>
      <c r="F188" s="281" t="s">
        <v>610</v>
      </c>
      <c r="G188" s="260"/>
      <c r="H188" s="260" t="s">
        <v>689</v>
      </c>
      <c r="I188" s="260" t="s">
        <v>685</v>
      </c>
      <c r="J188" s="260"/>
      <c r="K188" s="306"/>
    </row>
    <row r="189" spans="2:11" s="1" customFormat="1" ht="15" customHeight="1">
      <c r="B189" s="283"/>
      <c r="C189" s="319" t="s">
        <v>690</v>
      </c>
      <c r="D189" s="260"/>
      <c r="E189" s="260"/>
      <c r="F189" s="281" t="s">
        <v>610</v>
      </c>
      <c r="G189" s="260"/>
      <c r="H189" s="260" t="s">
        <v>691</v>
      </c>
      <c r="I189" s="260" t="s">
        <v>692</v>
      </c>
      <c r="J189" s="320" t="s">
        <v>693</v>
      </c>
      <c r="K189" s="306"/>
    </row>
    <row r="190" spans="2:11" s="1" customFormat="1" ht="15" customHeight="1">
      <c r="B190" s="283"/>
      <c r="C190" s="319" t="s">
        <v>46</v>
      </c>
      <c r="D190" s="260"/>
      <c r="E190" s="260"/>
      <c r="F190" s="281" t="s">
        <v>604</v>
      </c>
      <c r="G190" s="260"/>
      <c r="H190" s="257" t="s">
        <v>694</v>
      </c>
      <c r="I190" s="260" t="s">
        <v>695</v>
      </c>
      <c r="J190" s="260"/>
      <c r="K190" s="306"/>
    </row>
    <row r="191" spans="2:11" s="1" customFormat="1" ht="15" customHeight="1">
      <c r="B191" s="283"/>
      <c r="C191" s="319" t="s">
        <v>696</v>
      </c>
      <c r="D191" s="260"/>
      <c r="E191" s="260"/>
      <c r="F191" s="281" t="s">
        <v>604</v>
      </c>
      <c r="G191" s="260"/>
      <c r="H191" s="260" t="s">
        <v>697</v>
      </c>
      <c r="I191" s="260" t="s">
        <v>639</v>
      </c>
      <c r="J191" s="260"/>
      <c r="K191" s="306"/>
    </row>
    <row r="192" spans="2:11" s="1" customFormat="1" ht="15" customHeight="1">
      <c r="B192" s="283"/>
      <c r="C192" s="319" t="s">
        <v>698</v>
      </c>
      <c r="D192" s="260"/>
      <c r="E192" s="260"/>
      <c r="F192" s="281" t="s">
        <v>604</v>
      </c>
      <c r="G192" s="260"/>
      <c r="H192" s="260" t="s">
        <v>699</v>
      </c>
      <c r="I192" s="260" t="s">
        <v>639</v>
      </c>
      <c r="J192" s="260"/>
      <c r="K192" s="306"/>
    </row>
    <row r="193" spans="2:11" s="1" customFormat="1" ht="15" customHeight="1">
      <c r="B193" s="283"/>
      <c r="C193" s="319" t="s">
        <v>700</v>
      </c>
      <c r="D193" s="260"/>
      <c r="E193" s="260"/>
      <c r="F193" s="281" t="s">
        <v>610</v>
      </c>
      <c r="G193" s="260"/>
      <c r="H193" s="260" t="s">
        <v>701</v>
      </c>
      <c r="I193" s="260" t="s">
        <v>639</v>
      </c>
      <c r="J193" s="260"/>
      <c r="K193" s="306"/>
    </row>
    <row r="194" spans="2:11" s="1" customFormat="1" ht="15" customHeight="1">
      <c r="B194" s="312"/>
      <c r="C194" s="321"/>
      <c r="D194" s="292"/>
      <c r="E194" s="292"/>
      <c r="F194" s="292"/>
      <c r="G194" s="292"/>
      <c r="H194" s="292"/>
      <c r="I194" s="292"/>
      <c r="J194" s="292"/>
      <c r="K194" s="313"/>
    </row>
    <row r="195" spans="2:11" s="1" customFormat="1" ht="18.75" customHeight="1">
      <c r="B195" s="294"/>
      <c r="C195" s="304"/>
      <c r="D195" s="304"/>
      <c r="E195" s="304"/>
      <c r="F195" s="314"/>
      <c r="G195" s="304"/>
      <c r="H195" s="304"/>
      <c r="I195" s="304"/>
      <c r="J195" s="304"/>
      <c r="K195" s="294"/>
    </row>
    <row r="196" spans="2:11" s="1" customFormat="1" ht="18.75" customHeight="1">
      <c r="B196" s="294"/>
      <c r="C196" s="304"/>
      <c r="D196" s="304"/>
      <c r="E196" s="304"/>
      <c r="F196" s="314"/>
      <c r="G196" s="304"/>
      <c r="H196" s="304"/>
      <c r="I196" s="304"/>
      <c r="J196" s="304"/>
      <c r="K196" s="294"/>
    </row>
    <row r="197" spans="2:11" s="1" customFormat="1" ht="18.75" customHeight="1">
      <c r="B197" s="267"/>
      <c r="C197" s="267"/>
      <c r="D197" s="267"/>
      <c r="E197" s="267"/>
      <c r="F197" s="267"/>
      <c r="G197" s="267"/>
      <c r="H197" s="267"/>
      <c r="I197" s="267"/>
      <c r="J197" s="267"/>
      <c r="K197" s="267"/>
    </row>
    <row r="198" spans="2:11" s="1" customFormat="1" ht="13.5">
      <c r="B198" s="249"/>
      <c r="C198" s="250"/>
      <c r="D198" s="250"/>
      <c r="E198" s="250"/>
      <c r="F198" s="250"/>
      <c r="G198" s="250"/>
      <c r="H198" s="250"/>
      <c r="I198" s="250"/>
      <c r="J198" s="250"/>
      <c r="K198" s="251"/>
    </row>
    <row r="199" spans="2:11" s="1" customFormat="1" ht="21">
      <c r="B199" s="252"/>
      <c r="C199" s="384" t="s">
        <v>702</v>
      </c>
      <c r="D199" s="384"/>
      <c r="E199" s="384"/>
      <c r="F199" s="384"/>
      <c r="G199" s="384"/>
      <c r="H199" s="384"/>
      <c r="I199" s="384"/>
      <c r="J199" s="384"/>
      <c r="K199" s="253"/>
    </row>
    <row r="200" spans="2:11" s="1" customFormat="1" ht="25.5" customHeight="1">
      <c r="B200" s="252"/>
      <c r="C200" s="322" t="s">
        <v>703</v>
      </c>
      <c r="D200" s="322"/>
      <c r="E200" s="322"/>
      <c r="F200" s="322" t="s">
        <v>704</v>
      </c>
      <c r="G200" s="323"/>
      <c r="H200" s="385" t="s">
        <v>705</v>
      </c>
      <c r="I200" s="385"/>
      <c r="J200" s="385"/>
      <c r="K200" s="253"/>
    </row>
    <row r="201" spans="2:11" s="1" customFormat="1" ht="5.25" customHeight="1">
      <c r="B201" s="283"/>
      <c r="C201" s="278"/>
      <c r="D201" s="278"/>
      <c r="E201" s="278"/>
      <c r="F201" s="278"/>
      <c r="G201" s="304"/>
      <c r="H201" s="278"/>
      <c r="I201" s="278"/>
      <c r="J201" s="278"/>
      <c r="K201" s="306"/>
    </row>
    <row r="202" spans="2:11" s="1" customFormat="1" ht="15" customHeight="1">
      <c r="B202" s="283"/>
      <c r="C202" s="260" t="s">
        <v>695</v>
      </c>
      <c r="D202" s="260"/>
      <c r="E202" s="260"/>
      <c r="F202" s="281" t="s">
        <v>47</v>
      </c>
      <c r="G202" s="260"/>
      <c r="H202" s="386" t="s">
        <v>706</v>
      </c>
      <c r="I202" s="386"/>
      <c r="J202" s="386"/>
      <c r="K202" s="306"/>
    </row>
    <row r="203" spans="2:11" s="1" customFormat="1" ht="15" customHeight="1">
      <c r="B203" s="283"/>
      <c r="C203" s="260"/>
      <c r="D203" s="260"/>
      <c r="E203" s="260"/>
      <c r="F203" s="281" t="s">
        <v>48</v>
      </c>
      <c r="G203" s="260"/>
      <c r="H203" s="386" t="s">
        <v>707</v>
      </c>
      <c r="I203" s="386"/>
      <c r="J203" s="386"/>
      <c r="K203" s="306"/>
    </row>
    <row r="204" spans="2:11" s="1" customFormat="1" ht="15" customHeight="1">
      <c r="B204" s="283"/>
      <c r="C204" s="260"/>
      <c r="D204" s="260"/>
      <c r="E204" s="260"/>
      <c r="F204" s="281" t="s">
        <v>51</v>
      </c>
      <c r="G204" s="260"/>
      <c r="H204" s="386" t="s">
        <v>708</v>
      </c>
      <c r="I204" s="386"/>
      <c r="J204" s="386"/>
      <c r="K204" s="306"/>
    </row>
    <row r="205" spans="2:11" s="1" customFormat="1" ht="15" customHeight="1">
      <c r="B205" s="283"/>
      <c r="C205" s="260"/>
      <c r="D205" s="260"/>
      <c r="E205" s="260"/>
      <c r="F205" s="281" t="s">
        <v>49</v>
      </c>
      <c r="G205" s="260"/>
      <c r="H205" s="386" t="s">
        <v>709</v>
      </c>
      <c r="I205" s="386"/>
      <c r="J205" s="386"/>
      <c r="K205" s="306"/>
    </row>
    <row r="206" spans="2:11" s="1" customFormat="1" ht="15" customHeight="1">
      <c r="B206" s="283"/>
      <c r="C206" s="260"/>
      <c r="D206" s="260"/>
      <c r="E206" s="260"/>
      <c r="F206" s="281" t="s">
        <v>50</v>
      </c>
      <c r="G206" s="260"/>
      <c r="H206" s="386" t="s">
        <v>710</v>
      </c>
      <c r="I206" s="386"/>
      <c r="J206" s="386"/>
      <c r="K206" s="306"/>
    </row>
    <row r="207" spans="2:11" s="1" customFormat="1" ht="15" customHeight="1">
      <c r="B207" s="283"/>
      <c r="C207" s="260"/>
      <c r="D207" s="260"/>
      <c r="E207" s="260"/>
      <c r="F207" s="281"/>
      <c r="G207" s="260"/>
      <c r="H207" s="260"/>
      <c r="I207" s="260"/>
      <c r="J207" s="260"/>
      <c r="K207" s="306"/>
    </row>
    <row r="208" spans="2:11" s="1" customFormat="1" ht="15" customHeight="1">
      <c r="B208" s="283"/>
      <c r="C208" s="260" t="s">
        <v>651</v>
      </c>
      <c r="D208" s="260"/>
      <c r="E208" s="260"/>
      <c r="F208" s="281" t="s">
        <v>82</v>
      </c>
      <c r="G208" s="260"/>
      <c r="H208" s="386" t="s">
        <v>711</v>
      </c>
      <c r="I208" s="386"/>
      <c r="J208" s="386"/>
      <c r="K208" s="306"/>
    </row>
    <row r="209" spans="2:11" s="1" customFormat="1" ht="15" customHeight="1">
      <c r="B209" s="283"/>
      <c r="C209" s="260"/>
      <c r="D209" s="260"/>
      <c r="E209" s="260"/>
      <c r="F209" s="281" t="s">
        <v>547</v>
      </c>
      <c r="G209" s="260"/>
      <c r="H209" s="386" t="s">
        <v>548</v>
      </c>
      <c r="I209" s="386"/>
      <c r="J209" s="386"/>
      <c r="K209" s="306"/>
    </row>
    <row r="210" spans="2:11" s="1" customFormat="1" ht="15" customHeight="1">
      <c r="B210" s="283"/>
      <c r="C210" s="260"/>
      <c r="D210" s="260"/>
      <c r="E210" s="260"/>
      <c r="F210" s="281" t="s">
        <v>545</v>
      </c>
      <c r="G210" s="260"/>
      <c r="H210" s="386" t="s">
        <v>712</v>
      </c>
      <c r="I210" s="386"/>
      <c r="J210" s="386"/>
      <c r="K210" s="306"/>
    </row>
    <row r="211" spans="2:11" s="1" customFormat="1" ht="15" customHeight="1">
      <c r="B211" s="324"/>
      <c r="C211" s="260"/>
      <c r="D211" s="260"/>
      <c r="E211" s="260"/>
      <c r="F211" s="281" t="s">
        <v>549</v>
      </c>
      <c r="G211" s="319"/>
      <c r="H211" s="387" t="s">
        <v>550</v>
      </c>
      <c r="I211" s="387"/>
      <c r="J211" s="387"/>
      <c r="K211" s="325"/>
    </row>
    <row r="212" spans="2:11" s="1" customFormat="1" ht="15" customHeight="1">
      <c r="B212" s="324"/>
      <c r="C212" s="260"/>
      <c r="D212" s="260"/>
      <c r="E212" s="260"/>
      <c r="F212" s="281" t="s">
        <v>551</v>
      </c>
      <c r="G212" s="319"/>
      <c r="H212" s="387" t="s">
        <v>522</v>
      </c>
      <c r="I212" s="387"/>
      <c r="J212" s="387"/>
      <c r="K212" s="325"/>
    </row>
    <row r="213" spans="2:11" s="1" customFormat="1" ht="15" customHeight="1">
      <c r="B213" s="324"/>
      <c r="C213" s="260"/>
      <c r="D213" s="260"/>
      <c r="E213" s="260"/>
      <c r="F213" s="281"/>
      <c r="G213" s="319"/>
      <c r="H213" s="310"/>
      <c r="I213" s="310"/>
      <c r="J213" s="310"/>
      <c r="K213" s="325"/>
    </row>
    <row r="214" spans="2:11" s="1" customFormat="1" ht="15" customHeight="1">
      <c r="B214" s="324"/>
      <c r="C214" s="260" t="s">
        <v>675</v>
      </c>
      <c r="D214" s="260"/>
      <c r="E214" s="260"/>
      <c r="F214" s="281">
        <v>1</v>
      </c>
      <c r="G214" s="319"/>
      <c r="H214" s="387" t="s">
        <v>713</v>
      </c>
      <c r="I214" s="387"/>
      <c r="J214" s="387"/>
      <c r="K214" s="325"/>
    </row>
    <row r="215" spans="2:11" s="1" customFormat="1" ht="15" customHeight="1">
      <c r="B215" s="324"/>
      <c r="C215" s="260"/>
      <c r="D215" s="260"/>
      <c r="E215" s="260"/>
      <c r="F215" s="281">
        <v>2</v>
      </c>
      <c r="G215" s="319"/>
      <c r="H215" s="387" t="s">
        <v>714</v>
      </c>
      <c r="I215" s="387"/>
      <c r="J215" s="387"/>
      <c r="K215" s="325"/>
    </row>
    <row r="216" spans="2:11" s="1" customFormat="1" ht="15" customHeight="1">
      <c r="B216" s="324"/>
      <c r="C216" s="260"/>
      <c r="D216" s="260"/>
      <c r="E216" s="260"/>
      <c r="F216" s="281">
        <v>3</v>
      </c>
      <c r="G216" s="319"/>
      <c r="H216" s="387" t="s">
        <v>715</v>
      </c>
      <c r="I216" s="387"/>
      <c r="J216" s="387"/>
      <c r="K216" s="325"/>
    </row>
    <row r="217" spans="2:11" s="1" customFormat="1" ht="15" customHeight="1">
      <c r="B217" s="324"/>
      <c r="C217" s="260"/>
      <c r="D217" s="260"/>
      <c r="E217" s="260"/>
      <c r="F217" s="281">
        <v>4</v>
      </c>
      <c r="G217" s="319"/>
      <c r="H217" s="387" t="s">
        <v>716</v>
      </c>
      <c r="I217" s="387"/>
      <c r="J217" s="387"/>
      <c r="K217" s="325"/>
    </row>
    <row r="218" spans="2:11" s="1" customFormat="1" ht="12.75" customHeight="1">
      <c r="B218" s="326"/>
      <c r="C218" s="327"/>
      <c r="D218" s="327"/>
      <c r="E218" s="327"/>
      <c r="F218" s="327"/>
      <c r="G218" s="327"/>
      <c r="H218" s="327"/>
      <c r="I218" s="327"/>
      <c r="J218" s="327"/>
      <c r="K218" s="328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SO 111 - Chodník trasa A</vt:lpstr>
      <vt:lpstr>SO 191 - Dopravní značení...</vt:lpstr>
      <vt:lpstr>SO 192 - Dočasné dopravní...</vt:lpstr>
      <vt:lpstr>SO 901 - Vedlejší rozpočt...</vt:lpstr>
      <vt:lpstr>Pokyny pro vyplnění</vt:lpstr>
      <vt:lpstr>'Rekapitulace stavby'!Názvy_tisku</vt:lpstr>
      <vt:lpstr>'SO 111 - Chodník trasa A'!Názvy_tisku</vt:lpstr>
      <vt:lpstr>'SO 191 - Dopravní značení...'!Názvy_tisku</vt:lpstr>
      <vt:lpstr>'SO 192 - Dočasné dopravní...'!Názvy_tisku</vt:lpstr>
      <vt:lpstr>'SO 901 - Vedlejší rozpočt...'!Názvy_tisku</vt:lpstr>
      <vt:lpstr>'Pokyny pro vyplnění'!Oblast_tisku</vt:lpstr>
      <vt:lpstr>'Rekapitulace stavby'!Oblast_tisku</vt:lpstr>
      <vt:lpstr>'SO 111 - Chodník trasa A'!Oblast_tisku</vt:lpstr>
      <vt:lpstr>'SO 191 - Dopravní značení...'!Oblast_tisku</vt:lpstr>
      <vt:lpstr>'SO 192 - Dočasné dopravní...'!Oblast_tisku</vt:lpstr>
      <vt:lpstr>'SO 901 - Vedlejší rozpočt...'!Oblast_tisku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ZAMYKAL-PC\zamykal</dc:creator>
  <cp:lastModifiedBy>zamykal</cp:lastModifiedBy>
  <cp:lastPrinted>2023-04-14T06:22:33Z</cp:lastPrinted>
  <dcterms:created xsi:type="dcterms:W3CDTF">2023-04-14T06:21:34Z</dcterms:created>
  <dcterms:modified xsi:type="dcterms:W3CDTF">2023-04-14T06:22:43Z</dcterms:modified>
</cp:coreProperties>
</file>